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575" windowHeight="14250" activeTab="1"/>
  </bookViews>
  <sheets>
    <sheet name="Per Capita MRG" sheetId="1" r:id="rId1"/>
    <sheet name="summary BFY 05 BFY07" sheetId="2" r:id="rId2"/>
  </sheets>
  <definedNames>
    <definedName name="_xlnm.Print_Titles" localSheetId="1">'summary BFY 05 BFY07'!$6:$7</definedName>
  </definedNames>
  <calcPr fullCalcOnLoad="1"/>
</workbook>
</file>

<file path=xl/sharedStrings.xml><?xml version="1.0" encoding="utf-8"?>
<sst xmlns="http://schemas.openxmlformats.org/spreadsheetml/2006/main" count="1236" uniqueCount="915">
  <si>
    <t>FY 01</t>
  </si>
  <si>
    <t>FY02</t>
  </si>
  <si>
    <t>FY03</t>
  </si>
  <si>
    <t>FY04</t>
  </si>
  <si>
    <t>FY05</t>
  </si>
  <si>
    <t>FY06</t>
  </si>
  <si>
    <t>FY07</t>
  </si>
  <si>
    <t>Natrona (1)</t>
  </si>
  <si>
    <t xml:space="preserve">  County</t>
  </si>
  <si>
    <t xml:space="preserve">  Municipalities</t>
  </si>
  <si>
    <t xml:space="preserve">  Other</t>
  </si>
  <si>
    <t>Laramie (2)</t>
  </si>
  <si>
    <t>Sheridan (3)</t>
  </si>
  <si>
    <t>Sweetwater (4)</t>
  </si>
  <si>
    <t>Albany (5)</t>
  </si>
  <si>
    <t>Carbon (6)</t>
  </si>
  <si>
    <t>Goshen (7)</t>
  </si>
  <si>
    <t>Platte (8)</t>
  </si>
  <si>
    <t>Big Horn (9)</t>
  </si>
  <si>
    <t>Fremont (10)</t>
  </si>
  <si>
    <t>Park (11)</t>
  </si>
  <si>
    <t>Lincoln (12)</t>
  </si>
  <si>
    <t>Converse (13)</t>
  </si>
  <si>
    <t>Niobrara (14)</t>
  </si>
  <si>
    <t>Hot Springs (15)</t>
  </si>
  <si>
    <t>Johnson (16)</t>
  </si>
  <si>
    <t>Campbell (17)</t>
  </si>
  <si>
    <t>Crook (18)</t>
  </si>
  <si>
    <t>Uinta (19)</t>
  </si>
  <si>
    <t>Washakie (20)</t>
  </si>
  <si>
    <t>Weston (21)</t>
  </si>
  <si>
    <t>Teton (22)</t>
  </si>
  <si>
    <t>Sublette (23)</t>
  </si>
  <si>
    <t>Population</t>
  </si>
  <si>
    <t xml:space="preserve">Per Capita </t>
  </si>
  <si>
    <t>Funding</t>
  </si>
  <si>
    <t xml:space="preserve"> </t>
  </si>
  <si>
    <t>Total Fiscal</t>
  </si>
  <si>
    <t>Periods 01-06</t>
  </si>
  <si>
    <t>Periods 01-07</t>
  </si>
  <si>
    <t>BFY 01/02</t>
  </si>
  <si>
    <t>BFY 03/04</t>
  </si>
  <si>
    <t>BFY05/06</t>
  </si>
  <si>
    <t>BFY07/08</t>
  </si>
  <si>
    <t>Total</t>
  </si>
  <si>
    <t xml:space="preserve">Available </t>
  </si>
  <si>
    <t>Office of State Lands &amp; Investments</t>
  </si>
  <si>
    <t>Summary of Mineral Royalty Grant Award Distributions</t>
  </si>
  <si>
    <t>Fiscal Years 2001 through 2007</t>
  </si>
  <si>
    <t>Water &amp; Sewer Project</t>
  </si>
  <si>
    <t>Water &amp; Sewer Improvements</t>
  </si>
  <si>
    <t>City of Newcastle</t>
  </si>
  <si>
    <t>Mallo Camp</t>
  </si>
  <si>
    <t>Weston County</t>
  </si>
  <si>
    <t>Water/Sewer Project</t>
  </si>
  <si>
    <t>Town of Ten Sleep</t>
  </si>
  <si>
    <t>Ambulance</t>
  </si>
  <si>
    <t>Washakie County</t>
  </si>
  <si>
    <t>Medical Building</t>
  </si>
  <si>
    <t>City of Worland</t>
  </si>
  <si>
    <t>Senior Center project</t>
  </si>
  <si>
    <t>Washakie County Joint Powers Board</t>
  </si>
  <si>
    <t>Street Paving</t>
  </si>
  <si>
    <t>Town of Lyman</t>
  </si>
  <si>
    <t>Storage Building</t>
  </si>
  <si>
    <t>Town Evanston</t>
  </si>
  <si>
    <t>Road Engineering Design</t>
  </si>
  <si>
    <t>Town of Bear River</t>
  </si>
  <si>
    <t>Sidewalks</t>
  </si>
  <si>
    <t>Town of Evanston</t>
  </si>
  <si>
    <t>Carnegie Building</t>
  </si>
  <si>
    <t>Uinta County</t>
  </si>
  <si>
    <t>Landfill Closure</t>
  </si>
  <si>
    <t>Historic Barn</t>
  </si>
  <si>
    <t>Town of Mountain View</t>
  </si>
  <si>
    <t>McCollister Drive &amp; Pathway (Teton Village Entry Road Phase II)</t>
  </si>
  <si>
    <t>Teton Village Association &amp; Service District</t>
  </si>
  <si>
    <t>Pathway Sidewald Bridge Installation</t>
  </si>
  <si>
    <t>Town of Jackson</t>
  </si>
  <si>
    <t>Photo Voltaic System Installation</t>
  </si>
  <si>
    <t>Deloney Restroom and Shelter</t>
  </si>
  <si>
    <t>Emergency Management Weed and Pest Building</t>
  </si>
  <si>
    <t>Teton County</t>
  </si>
  <si>
    <t>Juvenile Detention Center Septic System</t>
  </si>
  <si>
    <t>Fire/EMS Station #3-Hoback</t>
  </si>
  <si>
    <t>Administration Building Remodel</t>
  </si>
  <si>
    <t>Primrose Reconstruction Project</t>
  </si>
  <si>
    <t>Town of Bairoil</t>
  </si>
  <si>
    <t>Street Improvement Project</t>
  </si>
  <si>
    <t>Town of Wamsutter</t>
  </si>
  <si>
    <t>Land Acquisition for Water Storage Tank and Water Treatment package; and Combined Plant and City Administration Building</t>
  </si>
  <si>
    <t>Town of Granger</t>
  </si>
  <si>
    <t>Replacement of Backwash Center, Upgrade Computer System, Hach Chlorine Risidual Analyzer</t>
  </si>
  <si>
    <t>Town of Superior</t>
  </si>
  <si>
    <t>Police Department-City Building</t>
  </si>
  <si>
    <t>City of Green River</t>
  </si>
  <si>
    <t>Young at Heart-Community Center Project</t>
  </si>
  <si>
    <t>City of Rock Springs</t>
  </si>
  <si>
    <t>Animal Control Building</t>
  </si>
  <si>
    <t>Sweetwater County</t>
  </si>
  <si>
    <t>Combined Dispatch Facility</t>
  </si>
  <si>
    <t>Aerial Fire Apparatus</t>
  </si>
  <si>
    <t>Sublette County</t>
  </si>
  <si>
    <t>Street Sweeper</t>
  </si>
  <si>
    <t>Town of Clearmont</t>
  </si>
  <si>
    <t>10"Water Line Loop</t>
  </si>
  <si>
    <t>Town of Ranchester</t>
  </si>
  <si>
    <t>Street Projects</t>
  </si>
  <si>
    <t>Town of Dayton</t>
  </si>
  <si>
    <t>West Brundage Lane/Airport Road</t>
  </si>
  <si>
    <t>City of Sheridan</t>
  </si>
  <si>
    <t>Sheridan Landfill/Cell 9</t>
  </si>
  <si>
    <t>Capital Equipment/Motor Grader</t>
  </si>
  <si>
    <t>Sheridan County</t>
  </si>
  <si>
    <t>Street Project Planning</t>
  </si>
  <si>
    <t>Town of Glendo</t>
  </si>
  <si>
    <t>Sewer Study/Electrical</t>
  </si>
  <si>
    <t>Town of Guernsey</t>
  </si>
  <si>
    <t>Water/Streets</t>
  </si>
  <si>
    <t>Town of Chugwater</t>
  </si>
  <si>
    <t>Waste Water Lagoons</t>
  </si>
  <si>
    <t>Town of Hartville</t>
  </si>
  <si>
    <t>Waste Water</t>
  </si>
  <si>
    <t>Town of Wheatland</t>
  </si>
  <si>
    <t>11th Street Sheridan to Beck</t>
  </si>
  <si>
    <t>City of Cody</t>
  </si>
  <si>
    <t>15th Street Sheridan to Beck</t>
  </si>
  <si>
    <t>Cody Ave-8th to 10th St</t>
  </si>
  <si>
    <t>"E" Ave Paving</t>
  </si>
  <si>
    <t>12th Street Truck Route</t>
  </si>
  <si>
    <t>Stampede Ave Street</t>
  </si>
  <si>
    <t>East/West Lift Stations</t>
  </si>
  <si>
    <t>Cedar Ridge Sewers</t>
  </si>
  <si>
    <t>Newton Avenue Sewer</t>
  </si>
  <si>
    <t>Wyoming Avenue Water</t>
  </si>
  <si>
    <t>23rd Street Water</t>
  </si>
  <si>
    <t>Pick-Up &amp; Attachments</t>
  </si>
  <si>
    <t>Town of Meeteetse</t>
  </si>
  <si>
    <t>Inner Operable Communications</t>
  </si>
  <si>
    <t>City of Powell</t>
  </si>
  <si>
    <t>Lane 9 West Phase II</t>
  </si>
  <si>
    <t>Park County</t>
  </si>
  <si>
    <t>Courthouse/Fairground Rejuvenation</t>
  </si>
  <si>
    <t>Niobrara County</t>
  </si>
  <si>
    <t>Replace Curb &amp; Gutter - Public Works Bldg</t>
  </si>
  <si>
    <t>Town of Lusk</t>
  </si>
  <si>
    <t>Repainting Two Water Storage Tanks</t>
  </si>
  <si>
    <t>Water Meter Project</t>
  </si>
  <si>
    <t>Town of Manville</t>
  </si>
  <si>
    <t>Hospital Roof</t>
  </si>
  <si>
    <t>Paving</t>
  </si>
  <si>
    <t>Town of Mills</t>
  </si>
  <si>
    <t>Gutter &amp; Paving</t>
  </si>
  <si>
    <t>Van Horn Street, Gutter, Paving</t>
  </si>
  <si>
    <t>Van Horn Sewer Lift Station</t>
  </si>
  <si>
    <t xml:space="preserve">Lower Mills Sewer Main Lining/Construction </t>
  </si>
  <si>
    <t>Lower Mills Sewer Main Lining/Design</t>
  </si>
  <si>
    <t>Engineering/Design of Water Distribution System</t>
  </si>
  <si>
    <t>Town of Midwest</t>
  </si>
  <si>
    <t>5th Street Extension</t>
  </si>
  <si>
    <t>Town of Evansville</t>
  </si>
  <si>
    <t>Curtis Street Extension</t>
  </si>
  <si>
    <t>Copper Street Extension</t>
  </si>
  <si>
    <t>Platte Park Road</t>
  </si>
  <si>
    <t>Evans Street Extension / Preliminary Work</t>
  </si>
  <si>
    <t>Remove/Replace 24 Fire Hydrants</t>
  </si>
  <si>
    <t>Town of Edgerton</t>
  </si>
  <si>
    <t>Remove/Replace 3 Water Main Valves</t>
  </si>
  <si>
    <t xml:space="preserve">Prairie Lane </t>
  </si>
  <si>
    <t>Town of Bar Nunn</t>
  </si>
  <si>
    <t>Trails End</t>
  </si>
  <si>
    <t>Sewer Extension &amp; Paving</t>
  </si>
  <si>
    <t>Town of Opal</t>
  </si>
  <si>
    <t>Water Meters</t>
  </si>
  <si>
    <t>Town of Afton</t>
  </si>
  <si>
    <t>Contingency for Sewer Plant</t>
  </si>
  <si>
    <t>Town of Cokeville</t>
  </si>
  <si>
    <t>County Road #313 &amp; 316</t>
  </si>
  <si>
    <t>Lincoln County</t>
  </si>
  <si>
    <t>Emergency Command Vehicle</t>
  </si>
  <si>
    <t>Water Plant Design</t>
  </si>
  <si>
    <t>Town of Kemmerer</t>
  </si>
  <si>
    <t>2nd &amp; 3rd Street Projects</t>
  </si>
  <si>
    <t>Town Hall Parking Lot</t>
  </si>
  <si>
    <t>Riverview Meadow Street Project</t>
  </si>
  <si>
    <t>Town of Alpine</t>
  </si>
  <si>
    <t>E-911</t>
  </si>
  <si>
    <t>Contingency for Town Hall</t>
  </si>
  <si>
    <t>Government Facility</t>
  </si>
  <si>
    <t>Town of Star Valley Ranch</t>
  </si>
  <si>
    <t>County Phone System</t>
  </si>
  <si>
    <t>Water Treatment Equip / Power</t>
  </si>
  <si>
    <t>Town of LaBarge</t>
  </si>
  <si>
    <t>Emergency Service Building Design</t>
  </si>
  <si>
    <t>Town of Thayne</t>
  </si>
  <si>
    <t>Sewer Line</t>
  </si>
  <si>
    <t>Town of Diamondville</t>
  </si>
  <si>
    <t>Foxhill Town Well</t>
  </si>
  <si>
    <t>Town of Pine Bluffs</t>
  </si>
  <si>
    <t>Ambulance Replacement</t>
  </si>
  <si>
    <t>County Road 124</t>
  </si>
  <si>
    <t>Laramie County</t>
  </si>
  <si>
    <t>Snow Plows</t>
  </si>
  <si>
    <t>City of Cheyenne</t>
  </si>
  <si>
    <t>Maintenance</t>
  </si>
  <si>
    <t>Deming / Waltershied Road</t>
  </si>
  <si>
    <t>Norris Viaduct</t>
  </si>
  <si>
    <t>Prairie Avenue Sewer</t>
  </si>
  <si>
    <t>Town of Burns</t>
  </si>
  <si>
    <t>Townhall</t>
  </si>
  <si>
    <t>Town of Albin</t>
  </si>
  <si>
    <t>Workforce Housing</t>
  </si>
  <si>
    <t>Pumphouse</t>
  </si>
  <si>
    <t>Barber Street Reconstruction</t>
  </si>
  <si>
    <t>Town of Kaycee</t>
  </si>
  <si>
    <t>Street Reconstruction of Holt, Campbell &amp; Ritter Avenues</t>
  </si>
  <si>
    <t>City-wide Water &amp; Sewer Line Replacement   Phase I</t>
  </si>
  <si>
    <t>City of Buffalo</t>
  </si>
  <si>
    <t>Road Safety</t>
  </si>
  <si>
    <t>Johnson County</t>
  </si>
  <si>
    <t>Powder River Fire</t>
  </si>
  <si>
    <t>Front End Loader</t>
  </si>
  <si>
    <t>Town of Thermopolis</t>
  </si>
  <si>
    <t>Road &amp; Bridge Shop, Doors and Insulation</t>
  </si>
  <si>
    <t>Hot Springs County</t>
  </si>
  <si>
    <t>Joint Law Enforcement Office Security</t>
  </si>
  <si>
    <t>Joint Law Enforcement Data System</t>
  </si>
  <si>
    <t>Anesthesia Cart</t>
  </si>
  <si>
    <t>Fairgrounds Restrooms</t>
  </si>
  <si>
    <t>Water Line Project</t>
  </si>
  <si>
    <t>Town of Kirby</t>
  </si>
  <si>
    <t>ADA Restrooms - Library</t>
  </si>
  <si>
    <t>Endoscopy Suite</t>
  </si>
  <si>
    <t>Courthouse Key System</t>
  </si>
  <si>
    <t>Street &amp; Water Line Repair</t>
  </si>
  <si>
    <t>Chip Seal</t>
  </si>
  <si>
    <t>Goshen County</t>
  </si>
  <si>
    <t>Lift Station Engineering</t>
  </si>
  <si>
    <t>South Torrington Water &amp; Sewer</t>
  </si>
  <si>
    <t>Police Department Rehabilitation &amp; Remodel</t>
  </si>
  <si>
    <t>City of Torrington</t>
  </si>
  <si>
    <t>Whitetopping Downtown Streets</t>
  </si>
  <si>
    <t>Storm Water Drainage</t>
  </si>
  <si>
    <t>Town of Yoder</t>
  </si>
  <si>
    <t>Swimming Pool Renovation</t>
  </si>
  <si>
    <t>Town of Lingle</t>
  </si>
  <si>
    <t>Street Repair</t>
  </si>
  <si>
    <t>Town of La Grange</t>
  </si>
  <si>
    <t>Town Hall Addition with Emergency Generator</t>
  </si>
  <si>
    <t>Town of Fort Laramie</t>
  </si>
  <si>
    <t>Replacement of Sewer Lines</t>
  </si>
  <si>
    <t>Town of Dubois</t>
  </si>
  <si>
    <t>Town of Hudson</t>
  </si>
  <si>
    <t>Johnson Addition Rehabilitation</t>
  </si>
  <si>
    <t>City of Lander</t>
  </si>
  <si>
    <t>Fire Station</t>
  </si>
  <si>
    <t>Riverton Fire District</t>
  </si>
  <si>
    <t>Water Distribution / Wastewater</t>
  </si>
  <si>
    <t>Town of Shoshoni</t>
  </si>
  <si>
    <t>Fire Engine</t>
  </si>
  <si>
    <t>Jeffrey City Fire District</t>
  </si>
  <si>
    <t>Sand Draw Landfill Expansion</t>
  </si>
  <si>
    <t>Fremont County Solid Waste District</t>
  </si>
  <si>
    <t>Sewer Project</t>
  </si>
  <si>
    <t>Town of Pine Haven</t>
  </si>
  <si>
    <t>Lagoon Upgrade Phase 1</t>
  </si>
  <si>
    <t>Town of Sundance</t>
  </si>
  <si>
    <t>Moorcroft Clinic</t>
  </si>
  <si>
    <t>Crook County Medical Services District</t>
  </si>
  <si>
    <t>Yellowstone Highway Spring Line Relocation/ Replacement</t>
  </si>
  <si>
    <t>City of Douglas</t>
  </si>
  <si>
    <t>Wastewater Treatment Facility Improvements</t>
  </si>
  <si>
    <t>Water Treatment Plant Rehabilitation / Replacement Project</t>
  </si>
  <si>
    <t>Design for the 5th &amp; Madison Street Water &amp; Sewer Replacement</t>
  </si>
  <si>
    <t>Town of Sinclair</t>
  </si>
  <si>
    <t>Water Project Phase II</t>
  </si>
  <si>
    <t>Town of Encampment</t>
  </si>
  <si>
    <t>Water System Upgrades per EPA Administrative Order</t>
  </si>
  <si>
    <t>Town of Dixon</t>
  </si>
  <si>
    <t>Water Treatment Plant - EPA Administrative Order</t>
  </si>
  <si>
    <t>Water Treatment plant Upgrades Phase I</t>
  </si>
  <si>
    <t>Town of Hanna</t>
  </si>
  <si>
    <t>Sheriff's Office Detention, Operations &amp; Administration Facility</t>
  </si>
  <si>
    <t>Campbell County</t>
  </si>
  <si>
    <t>County Address Road Signage</t>
  </si>
  <si>
    <t>Big Horn County</t>
  </si>
  <si>
    <t>Water Tank Replacement</t>
  </si>
  <si>
    <t>Town of Manderson</t>
  </si>
  <si>
    <t>Street Repair and Renovation</t>
  </si>
  <si>
    <t>Town of Cowley</t>
  </si>
  <si>
    <t>Electrical Substation Upgrades</t>
  </si>
  <si>
    <t>Town of Basin</t>
  </si>
  <si>
    <t>Subdivision Infrastructure</t>
  </si>
  <si>
    <t>Town of Lovell</t>
  </si>
  <si>
    <t>Fire Truck</t>
  </si>
  <si>
    <t>City of Laramie</t>
  </si>
  <si>
    <t>ADA Doors &amp; Elevator for County Library</t>
  </si>
  <si>
    <t>Albany County</t>
  </si>
  <si>
    <t>Vedauwoo Fire Station</t>
  </si>
  <si>
    <t>Albany County Fire District #1</t>
  </si>
  <si>
    <t>Wycolo Fire Station</t>
  </si>
  <si>
    <t>Sheriff's Office Evidence Processing &amp; Storage Facility Cost Over Run</t>
  </si>
  <si>
    <t>Fire Hydrants &amp; Snow Fence</t>
  </si>
  <si>
    <t>Town of Rock River</t>
  </si>
  <si>
    <t>County Road 17 Cost Over Run</t>
  </si>
  <si>
    <t>Boxler Landfill Groundwater Monitoring and Well Project (DEQ)</t>
  </si>
  <si>
    <t>Water Line Replacement</t>
  </si>
  <si>
    <t>Reduce Arsenic Levels in Water to Acceptable EPA Level</t>
  </si>
  <si>
    <t>Centennial Water &amp; Sewer District</t>
  </si>
  <si>
    <t>Board Approved</t>
  </si>
  <si>
    <t>Project</t>
  </si>
  <si>
    <t>Grantee</t>
  </si>
  <si>
    <t>Alpine, Town of</t>
  </si>
  <si>
    <t>Basin, Town of</t>
  </si>
  <si>
    <t xml:space="preserve">Bear River, Town of </t>
  </si>
  <si>
    <t xml:space="preserve">Big Horn County Fire District Protection District #1 </t>
  </si>
  <si>
    <t>Chugwater Fire Protection District</t>
  </si>
  <si>
    <t xml:space="preserve">Cokeville, Town of </t>
  </si>
  <si>
    <t>Crook County Commissioners</t>
  </si>
  <si>
    <t>Douglas, City of</t>
  </si>
  <si>
    <t>East Thermopolis, Town of</t>
  </si>
  <si>
    <t>Fort Laramie Fire Protection District</t>
  </si>
  <si>
    <t xml:space="preserve">Goshen County Commissioners </t>
  </si>
  <si>
    <t xml:space="preserve">Greybull, Town of </t>
  </si>
  <si>
    <t>Kirby, Town of</t>
  </si>
  <si>
    <t>LaGrange, Town of</t>
  </si>
  <si>
    <t>Lingle, Town of</t>
  </si>
  <si>
    <t>Lovell, Town of</t>
  </si>
  <si>
    <t>Lyman, Town of</t>
  </si>
  <si>
    <t>Moorcroft, Town of</t>
  </si>
  <si>
    <t>Mountain View, Town of</t>
  </si>
  <si>
    <t>North Big Horn County Hospital District</t>
  </si>
  <si>
    <t>Park County Fire District #1</t>
  </si>
  <si>
    <t>Park County Fire District #2</t>
  </si>
  <si>
    <t>Park County Fire District #3</t>
  </si>
  <si>
    <t>Pine Haven, Town of</t>
  </si>
  <si>
    <t>South Big Horn County Hospital District</t>
  </si>
  <si>
    <t>South Cheyenne Water and Sewer District</t>
  </si>
  <si>
    <t>Star Valley Ranch, Town of</t>
  </si>
  <si>
    <t>Sundance, Town of</t>
  </si>
  <si>
    <t>Sunset Ranch Water District</t>
  </si>
  <si>
    <t>Ten Sleep, Town of</t>
  </si>
  <si>
    <t>Thermopolis, Town of</t>
  </si>
  <si>
    <t>Wheatland, Town of</t>
  </si>
  <si>
    <t>Worland, City of</t>
  </si>
  <si>
    <t>Opal, Town of</t>
  </si>
  <si>
    <t>Weston County Commissioners</t>
  </si>
  <si>
    <t>Library Air Conditioning Installation</t>
  </si>
  <si>
    <t>Satellite Imagery &amp; Comprehensive County Roads and Sign Installation Project</t>
  </si>
  <si>
    <t>Wildland Fire/ Rescue Truck for Tie Siding</t>
  </si>
  <si>
    <t>Wastewater Treatment Facilities Improvement Project - collection system</t>
  </si>
  <si>
    <t>Wastewater Treatment Facilities Improvement Project - treatment plant</t>
  </si>
  <si>
    <t>Pumper Fire Truck</t>
  </si>
  <si>
    <t>Emergency Sewer Line Replacement</t>
  </si>
  <si>
    <t>Bear River Regional Water Project</t>
  </si>
  <si>
    <t>Courthouse Window and Door Replacement</t>
  </si>
  <si>
    <t>Boiler Replacement at the Library</t>
  </si>
  <si>
    <t>Fire Hall Annex Building</t>
  </si>
  <si>
    <t>2 Fire / Paramedic trucks</t>
  </si>
  <si>
    <t>Recreation Center</t>
  </si>
  <si>
    <t>New Water &amp; Sewer Lines to Replace the use of Contaminated Wells and Failing Septic Systems</t>
  </si>
  <si>
    <t>First Responder Fire Truck</t>
  </si>
  <si>
    <t>Shepard Place - Water and Wastewater System Upgrades</t>
  </si>
  <si>
    <t>Replace Police Patrol Car</t>
  </si>
  <si>
    <t>Wastewater Treatment Plant Design and Construction</t>
  </si>
  <si>
    <t>Judicial Center Project</t>
  </si>
  <si>
    <t>Aladdin Fire Hall</t>
  </si>
  <si>
    <t>Water Treatment Plant Rehabilitation</t>
  </si>
  <si>
    <t>New Sewer Outfall</t>
  </si>
  <si>
    <t>Replace 1978    1-Ton Fire Truck</t>
  </si>
  <si>
    <t>2007 Sanitary Sewer Improvement Project</t>
  </si>
  <si>
    <t>Alzheimer's Facility</t>
  </si>
  <si>
    <t>Wastewater Treatment Facility Upgrade - Phase 1</t>
  </si>
  <si>
    <t>Water System Improvements</t>
  </si>
  <si>
    <t>North Water, Sewer and Street Improvement Project</t>
  </si>
  <si>
    <t>Main Lift Station Rehabilitation Project</t>
  </si>
  <si>
    <t>West Laramie Wastewater Collection System Improvements, Phase 1</t>
  </si>
  <si>
    <t>Replace Two Ambulances</t>
  </si>
  <si>
    <t>Design Plans and Structural Evaluation for Courthouse Remodel/Addition</t>
  </si>
  <si>
    <t>Southeast Area Infrastructure Improvements</t>
  </si>
  <si>
    <t>Cap Two Cells at Landfill</t>
  </si>
  <si>
    <t>Owen Street Water Main and Street Resurfacing Project</t>
  </si>
  <si>
    <t>Regional Sewer System Master Plan for Mountain View, Lyman, and Uinta County</t>
  </si>
  <si>
    <t>Rescue Pumper</t>
  </si>
  <si>
    <t>Facilities Upgrades and New Medical Equipment Purchase</t>
  </si>
  <si>
    <t>Fire Rescue Truck</t>
  </si>
  <si>
    <t>Aerial Ladder Fire Truck</t>
  </si>
  <si>
    <t>Hays Subdivision Waterline Replacement</t>
  </si>
  <si>
    <t>Computed Tomography &amp; Ancillary Service Building</t>
  </si>
  <si>
    <t>South Greeley Highway Water Main Looping Project</t>
  </si>
  <si>
    <t>Reflective Street Name Signs</t>
  </si>
  <si>
    <t>Sunset Pipeline Project</t>
  </si>
  <si>
    <t>Water Tender for Station #1-Jackson</t>
  </si>
  <si>
    <t>Early Childhood Education Center</t>
  </si>
  <si>
    <t>Public Health Vaccination Screening Van</t>
  </si>
  <si>
    <t>Sanitary Sewer Collection System Renovation Project</t>
  </si>
  <si>
    <t>New Torrington Fire Station #1</t>
  </si>
  <si>
    <t>East Side Storm Drainage Project</t>
  </si>
  <si>
    <t>Purchase Type III Ambulance</t>
  </si>
  <si>
    <t>New Ambulance Facility</t>
  </si>
  <si>
    <t>Pine Street Sewer &amp; Water Main Replacement</t>
  </si>
  <si>
    <t>Pumper Fire Truck for the  Wheatland Volunteer Fire Department</t>
  </si>
  <si>
    <t>Road 11 Sewer Outfall</t>
  </si>
  <si>
    <t>New Town Hall</t>
  </si>
  <si>
    <t>Water Meter Installation</t>
  </si>
  <si>
    <t>Reconstruct 16.2 miles of the Finn Shurley Road, County Road   # 5</t>
  </si>
  <si>
    <t>EMERGENCY Construct a New Airport Fuel Storage Facility</t>
  </si>
  <si>
    <t xml:space="preserve">Albany County Commissioners                                       </t>
  </si>
  <si>
    <t xml:space="preserve">Albany County Commissioners                                          </t>
  </si>
  <si>
    <t xml:space="preserve">Alpine, Town of                                          </t>
  </si>
  <si>
    <t xml:space="preserve">Alpine, Town of                                       </t>
  </si>
  <si>
    <t xml:space="preserve">Big Horn County Commissioners               </t>
  </si>
  <si>
    <t xml:space="preserve">Big Horn County Commissioners                   </t>
  </si>
  <si>
    <t xml:space="preserve">Cheyenne, City of                                  </t>
  </si>
  <si>
    <t xml:space="preserve">Cheyenne, City of                               </t>
  </si>
  <si>
    <t xml:space="preserve">Cody, City of                                </t>
  </si>
  <si>
    <t xml:space="preserve">Cody, City of                                 </t>
  </si>
  <si>
    <t xml:space="preserve">Converse County Commissioners                              </t>
  </si>
  <si>
    <t xml:space="preserve">Glendo, Town of                           </t>
  </si>
  <si>
    <t xml:space="preserve">Glendo, Town of                        </t>
  </si>
  <si>
    <t xml:space="preserve">Laramie, City of                                     </t>
  </si>
  <si>
    <t xml:space="preserve">Laramie, City of                                   </t>
  </si>
  <si>
    <t xml:space="preserve">Laramie, City of                                  </t>
  </si>
  <si>
    <t xml:space="preserve">Lincoln County Commissioners                                     </t>
  </si>
  <si>
    <t xml:space="preserve">Lusk, Town of                                     </t>
  </si>
  <si>
    <t xml:space="preserve">Newcastle, Town of                                        </t>
  </si>
  <si>
    <t xml:space="preserve">Teton County Commissioners                  </t>
  </si>
  <si>
    <t xml:space="preserve">Teton County Commissioners                    </t>
  </si>
  <si>
    <t xml:space="preserve">Torrington, City of                                </t>
  </si>
  <si>
    <t xml:space="preserve">Torrington, City of                                 </t>
  </si>
  <si>
    <t xml:space="preserve">Torrington, City of                         </t>
  </si>
  <si>
    <t xml:space="preserve">Torrington, City of                              </t>
  </si>
  <si>
    <t xml:space="preserve">Upton, Town of                               </t>
  </si>
  <si>
    <t xml:space="preserve">LaBarge, Town of Chapter             </t>
  </si>
  <si>
    <t xml:space="preserve">LaBarge, Town of                               </t>
  </si>
  <si>
    <t xml:space="preserve">Sheridan County Commissioners       </t>
  </si>
  <si>
    <t>Campbell County Commissioners</t>
  </si>
  <si>
    <t>Sheriff's Office Detention, Operations &amp; Adminstration Facility</t>
  </si>
  <si>
    <t>Town of Wright</t>
  </si>
  <si>
    <t>Ranchero Drive Rehabilitation</t>
  </si>
  <si>
    <t>City of Gillette</t>
  </si>
  <si>
    <t>Stonepile Creek Interceptor Line Improvements Phase I</t>
  </si>
  <si>
    <t>Stonepile Creek Interceptor Line Improvements Phase II Design</t>
  </si>
  <si>
    <t>South Douglas Highway Water &amp; Sewer District</t>
  </si>
  <si>
    <t>Regional Sewer System-Phase 2</t>
  </si>
  <si>
    <t>Fox Park Improvement &amp; Service District</t>
  </si>
  <si>
    <t>Sanitary Sewer Project</t>
  </si>
  <si>
    <t>Wright Water &amp; Sewer District</t>
  </si>
  <si>
    <t>3-Phase Backup Generator for Well &amp; Lift Station</t>
  </si>
  <si>
    <t>Wastewater Effluent Dechlorination</t>
  </si>
  <si>
    <t>Powder River Basin Road Development &amp; Treatment Plan 2006 &amp; 2007</t>
  </si>
  <si>
    <t>Wastewater Treatment Facility Security Fence</t>
  </si>
  <si>
    <t>Access Road Paving</t>
  </si>
  <si>
    <t>Highway 50 Sewer Estension Phase I</t>
  </si>
  <si>
    <t>Town of Baggs</t>
  </si>
  <si>
    <t>Water Distribution System Upgrades</t>
  </si>
  <si>
    <t>Carbon County Commissioners</t>
  </si>
  <si>
    <t>CR-701 - Dad to Wamsutter Upgrading &amp; Dust Abatement Project</t>
  </si>
  <si>
    <t>City of Rawlins</t>
  </si>
  <si>
    <t>West Rawlins Utility Expandsion Project</t>
  </si>
  <si>
    <t>Water Treatment Plant Upgrades-Phase 1</t>
  </si>
  <si>
    <t>Town of Medicine Bow</t>
  </si>
  <si>
    <t>Water Line Upgrades, New Lines, Saddles, Meters, etc</t>
  </si>
  <si>
    <t>Fremont County Fire Protection District</t>
  </si>
  <si>
    <t>Battalion 5 - Morton/Kinnear Fire Station</t>
  </si>
  <si>
    <t>Fremont County</t>
  </si>
  <si>
    <t>Type 1 Ambulance</t>
  </si>
  <si>
    <t>Reconstruct Wastewater Lagoon</t>
  </si>
  <si>
    <t>City of Riverton</t>
  </si>
  <si>
    <t>Solids Handling Facility-Riverton Wastewater Treatment Plant</t>
  </si>
  <si>
    <t>7th Street Water Line Extension</t>
  </si>
  <si>
    <t>Sewer Infrastructure</t>
  </si>
  <si>
    <t>Town of Pavillion</t>
  </si>
  <si>
    <t>Center Street Paving Project</t>
  </si>
  <si>
    <t>Fremont County Commissioners</t>
  </si>
  <si>
    <t>Five Mile Creek Crossing                       (Bass Lake Road)</t>
  </si>
  <si>
    <t>Pioneer Museum Replacement Building</t>
  </si>
  <si>
    <t>Raintree Subdivision Improvement District</t>
  </si>
  <si>
    <t>Hook up to Riverton Sewer System</t>
  </si>
  <si>
    <t>Gardens North Special Improvement District</t>
  </si>
  <si>
    <t>Sanitary Sewer &amp; Lift Station &amp; Force Main Project</t>
  </si>
  <si>
    <t>Powder River Fire District Utilities</t>
  </si>
  <si>
    <t>Sewer Treatment Plant Modification/Expansion</t>
  </si>
  <si>
    <t>Water Storage and Transmission Line Upgrade</t>
  </si>
  <si>
    <t>Public Health Nurse Building</t>
  </si>
  <si>
    <t>Water/Sewer Line &amp; Road Extension</t>
  </si>
  <si>
    <t>Landfill Transfer Station</t>
  </si>
  <si>
    <t>Road and Bridge Equipment</t>
  </si>
  <si>
    <t>Streets and Infrastructure Replacement</t>
  </si>
  <si>
    <t>Road Reconstruction and Safety Upgrades</t>
  </si>
  <si>
    <t>Infrastructure Extensions to Subdivisions</t>
  </si>
  <si>
    <t>Justice Center Planning &amp; Design &amp; Property Acquisition</t>
  </si>
  <si>
    <t>County Road Improvement and Safety Upgrades</t>
  </si>
  <si>
    <t>Natrona County Commissioners</t>
  </si>
  <si>
    <t>Courthouse Expansion</t>
  </si>
  <si>
    <t>Sheridan County Commissioners</t>
  </si>
  <si>
    <t>Lower Prairie Dog Road Safety Improvements</t>
  </si>
  <si>
    <t>Thompson Creek Road Bridge</t>
  </si>
  <si>
    <t>Buffalo Creek Road/Bridge Replacement</t>
  </si>
  <si>
    <t>Dutch Creek Road Safety Improvements &amp; Surfacing CR 161</t>
  </si>
  <si>
    <t>Dow Prong Road Safety Improvements &amp; Surfacing CR 151</t>
  </si>
  <si>
    <t>Downer Addition Road Improvements</t>
  </si>
  <si>
    <t>Construct Main Access Road &amp; Secondary Access Road to Woodland Park School</t>
  </si>
  <si>
    <t>Detention Center Kitchen</t>
  </si>
  <si>
    <t>Water Storage Tank</t>
  </si>
  <si>
    <t>Sewer Lagoon Upgrade</t>
  </si>
  <si>
    <t>Street Improvements</t>
  </si>
  <si>
    <t>Install Pump for Deep Well</t>
  </si>
  <si>
    <t>Street Paving, Seal Coating</t>
  </si>
  <si>
    <t>Replace Garbage Truck</t>
  </si>
  <si>
    <t>Clearmont Fire District</t>
  </si>
  <si>
    <t>Clearmont Fire Station</t>
  </si>
  <si>
    <t>Story Fire District</t>
  </si>
  <si>
    <t>Story Fire Station</t>
  </si>
  <si>
    <t>Dana Area Sanitary Sewer Extension</t>
  </si>
  <si>
    <t>North Main Street Sewer Interceptor Replacement</t>
  </si>
  <si>
    <t>South Side Sewer Interceptor Extension &amp; Rehabilitation</t>
  </si>
  <si>
    <t>Brooks-Smith Street Sanitary Sewer Interceptor Replacement</t>
  </si>
  <si>
    <t>Kendrick Park Road-West Loucks-Big Goose Area Interceptor Sanitary Sewer Extension</t>
  </si>
  <si>
    <t>Northwest Sheridan Treated Water Transmission and Storage Development (new pressure zone)</t>
  </si>
  <si>
    <t>North Lift Station Expansion at Canfield and Big Goose Creek</t>
  </si>
  <si>
    <t>Cross-Valley Treated Water Transmission Line Slip-Lining</t>
  </si>
  <si>
    <t>12th Street to Eastridge Road Treated Water Transmission Line Extension</t>
  </si>
  <si>
    <t>Huntington Area Drainage</t>
  </si>
  <si>
    <t>Sheridan County/City of Sheridan</t>
  </si>
  <si>
    <t>Construct Access Road &amp; Secondary Access Road to Woodland Park School</t>
  </si>
  <si>
    <t>Infrastructure Along Skeel St./Popular Grove Subdivision</t>
  </si>
  <si>
    <t>Development of Cottonwood Point Subdivision</t>
  </si>
  <si>
    <t>Development of Cloud Peak Ranch/Cloud Peak Heights Subdivision</t>
  </si>
  <si>
    <t>Town of Big Piney</t>
  </si>
  <si>
    <t>Sewer &amp; Street</t>
  </si>
  <si>
    <t>Town of Pinedale</t>
  </si>
  <si>
    <t>West Pinedale Main Sewerline Rehabilitation</t>
  </si>
  <si>
    <t>South Main Sewer</t>
  </si>
  <si>
    <t>Town of Marbleton</t>
  </si>
  <si>
    <t>Upgrade Waste Treatment Plant</t>
  </si>
  <si>
    <t>Yellowstone Road North-Overlay Project</t>
  </si>
  <si>
    <t>Circuit Court Facility</t>
  </si>
  <si>
    <t>Yellowstone Road South-Bridge Replacement &amp; Intersection Modifications</t>
  </si>
  <si>
    <t>Industrial Drive Extension Project</t>
  </si>
  <si>
    <t>FMC Road Improvement Project</t>
  </si>
  <si>
    <t>Green River, Rock Springs, Sweetwater County, Wyoming Joint Powers Board</t>
  </si>
  <si>
    <t>Solids Handling Upgrade at Water Treatment Facility</t>
  </si>
  <si>
    <t>Water Treatment Facility Plant</t>
  </si>
  <si>
    <t>Superior Fire Truck</t>
  </si>
  <si>
    <t>Replace Pump at Well 17; Recondition/Coat 2 Water Tanks at Treatment Plant &amp; Jet Clean Sewer Lines</t>
  </si>
  <si>
    <t>Wastewater Lagoon System</t>
  </si>
  <si>
    <t>Town of Greybull</t>
  </si>
  <si>
    <t>North 6th Street Waterline Replacement Project</t>
  </si>
  <si>
    <t>Waterline Replacement &amp; Paving Mills Street Abutting the North Mountain View I&amp;S District</t>
  </si>
  <si>
    <t>Young at Hear Senior/Community Center Construction Project</t>
  </si>
  <si>
    <t>South Thermopolis Water &amp; Sewer District</t>
  </si>
  <si>
    <t>Wastewater Pump Station Modifications</t>
  </si>
  <si>
    <t>Albany County Commissioners                           Priority 1</t>
  </si>
  <si>
    <t>Albany County Commissioners                           Priority 2</t>
  </si>
  <si>
    <t>Big Horn Fire Protection District #4</t>
  </si>
  <si>
    <t>Cody, City of</t>
  </si>
  <si>
    <t>Dayton, Town of</t>
  </si>
  <si>
    <t>Elk Mountain, Town of</t>
  </si>
  <si>
    <t>Gillette/Wright/Campbell County Fire Protection Board</t>
  </si>
  <si>
    <t>Hot Springs County Fire Protection District</t>
  </si>
  <si>
    <t>Hudson, Town of</t>
  </si>
  <si>
    <t>Johnson County Commissioners</t>
  </si>
  <si>
    <t>LaBarge, Town of</t>
  </si>
  <si>
    <t>Lusk, Town of</t>
  </si>
  <si>
    <t>North Big Horn Hospital District</t>
  </si>
  <si>
    <t>North Mountain View Improvement &amp; Service District</t>
  </si>
  <si>
    <t>Park County Commissioners</t>
  </si>
  <si>
    <t>Platte County Commissioners</t>
  </si>
  <si>
    <t>Powell Hospital District</t>
  </si>
  <si>
    <t>Riverton Fire Protection District</t>
  </si>
  <si>
    <t>Saratoga, Town of</t>
  </si>
  <si>
    <t>Sinclair, Town of</t>
  </si>
  <si>
    <t>Weston County Hospital District</t>
  </si>
  <si>
    <t>Design &amp; Safety Deficiencies of County Road 17 (North 9th Street)</t>
  </si>
  <si>
    <t>County Sheriff's Office First Responder Vehicles</t>
  </si>
  <si>
    <t>Sheridan Avenue East Reconstruction</t>
  </si>
  <si>
    <t>Wastewater Treatment Plant</t>
  </si>
  <si>
    <t>Sanitary Sewer Interceptor Line</t>
  </si>
  <si>
    <t>Fire Station &amp; Heavy Maintenance Facility</t>
  </si>
  <si>
    <t>Fire Hall Complex</t>
  </si>
  <si>
    <t>Storm Drainage &amp; Road Improvements</t>
  </si>
  <si>
    <t>Cody Library Project</t>
  </si>
  <si>
    <t>Hays Subdivision Waterline Replacement Project</t>
  </si>
  <si>
    <t>Renovation &amp; Modernization of Hospital &amp; Nursing Home</t>
  </si>
  <si>
    <t>Hospital Expansion Project for Additional Patient Treatment Areas</t>
  </si>
  <si>
    <t>Fire Response Station</t>
  </si>
  <si>
    <t>7th Street Sanitary Sewer Main Replacement Project</t>
  </si>
  <si>
    <t>Sewer &amp; Roadway Improvements</t>
  </si>
  <si>
    <t>Water Sewer Project</t>
  </si>
  <si>
    <t>Wastewater Lagoon</t>
  </si>
  <si>
    <t>Safety Updates - Dust Abatement</t>
  </si>
  <si>
    <t>Sewage Holding Facility</t>
  </si>
  <si>
    <t>Water well</t>
  </si>
  <si>
    <t>Wastewater Pumb Station Modifications</t>
  </si>
  <si>
    <t>Chukar Drive Bridge</t>
  </si>
  <si>
    <t>Remodel Nursing Home</t>
  </si>
  <si>
    <t xml:space="preserve">Marbleton, Town of                                            </t>
  </si>
  <si>
    <t xml:space="preserve">Marbleton, Town of                                           </t>
  </si>
  <si>
    <t xml:space="preserve"> Wamsutter, Town of</t>
  </si>
  <si>
    <t xml:space="preserve">Washakie County Commissioners            </t>
  </si>
  <si>
    <t>Water Filtration Plant Design</t>
  </si>
  <si>
    <t>Town of Upton</t>
  </si>
  <si>
    <t>GRAND TOTAL</t>
  </si>
  <si>
    <t>South Laramie Water &amp; Sewer District</t>
  </si>
  <si>
    <t>Alternate Water Source Supoply</t>
  </si>
  <si>
    <t>Converse County</t>
  </si>
  <si>
    <t>Unallocated balance of funding</t>
  </si>
  <si>
    <t>Natrona County</t>
  </si>
  <si>
    <t>Northern Supply Pipeline</t>
  </si>
  <si>
    <t>Spiral CT Facility Upgrade</t>
  </si>
  <si>
    <t>Wastewater Treatment Plant Upgrades</t>
  </si>
  <si>
    <t>Greybull, Town of</t>
  </si>
  <si>
    <t>Manderson, Town of</t>
  </si>
  <si>
    <t>Fire House</t>
  </si>
  <si>
    <t>Rawlins, City of</t>
  </si>
  <si>
    <t>Spruce Street Project</t>
  </si>
  <si>
    <t xml:space="preserve">Riverside, Town of </t>
  </si>
  <si>
    <t>Sewer Lift Station</t>
  </si>
  <si>
    <t>County Public Health Building</t>
  </si>
  <si>
    <t>Gillette, City of</t>
  </si>
  <si>
    <t>South Douglas Hwy Sanitary Sewer Trunk Line</t>
  </si>
  <si>
    <t>Water Main Replacements on Center Street Between 2nd &amp; 4th Streets</t>
  </si>
  <si>
    <t>Wastewater System Improvements</t>
  </si>
  <si>
    <t>Madison Water Supply Project</t>
  </si>
  <si>
    <t>Sewer Replacement Project</t>
  </si>
  <si>
    <t>Solid Waste Handling &amp; Recycling Facility</t>
  </si>
  <si>
    <t>Design Reconstruction &amp; Expansion of Sewer Lagoon</t>
  </si>
  <si>
    <t>2004 Undersized Water Main Replacement</t>
  </si>
  <si>
    <t>Lander, City of</t>
  </si>
  <si>
    <t>2004 Water Improvement Project</t>
  </si>
  <si>
    <t>Pavillion, Town of</t>
  </si>
  <si>
    <t>Sewer Line Replacement Project</t>
  </si>
  <si>
    <t>Goshen County Commissioners</t>
  </si>
  <si>
    <t>Purchase 10.138-acre parcel with office building for use as Weed &amp; Pest facility</t>
  </si>
  <si>
    <t>Veteran Fire Protection District</t>
  </si>
  <si>
    <t>Pumper/Tanker Fire Truck</t>
  </si>
  <si>
    <t>Torrington, City of</t>
  </si>
  <si>
    <t>Water System Treatment Improvements</t>
  </si>
  <si>
    <t>Hot Springs County Commissioners</t>
  </si>
  <si>
    <t>HSCMH - Boiler Replacement, Controls System Upgrade &amp; HVAC System Upgrade</t>
  </si>
  <si>
    <t>Wastewater Treatment Facility</t>
  </si>
  <si>
    <t>Construction of 2 Sites for a County-Wide Radio Upgrade</t>
  </si>
  <si>
    <t>Solid Waste Management Improvements</t>
  </si>
  <si>
    <t xml:space="preserve">Reconstruction and Realignment of Garnet St. and 3rd West Ave - replacement of sewer lines and possible replacement of water lines  </t>
  </si>
  <si>
    <t>Purchase First Response Unit</t>
  </si>
  <si>
    <t>County Sheriff's Office Detention Center Expansion &amp; Renovation</t>
  </si>
  <si>
    <t>Hospital Equipment</t>
  </si>
  <si>
    <t>Weed and Pest Building</t>
  </si>
  <si>
    <t>Purchase of the Lusk Landfill</t>
  </si>
  <si>
    <t>2004 Aeration System Modifications Wastewater Treatment Facility</t>
  </si>
  <si>
    <t>2004 Water Main Replacement on 16th Street &amp; Big Horn Avenue</t>
  </si>
  <si>
    <t>Powell, City of</t>
  </si>
  <si>
    <t>Bent Street Improvements</t>
  </si>
  <si>
    <t>Renovation &amp; Modernization of County Hospital &amp; Nursing Home</t>
  </si>
  <si>
    <t>Beneficial Irrigation Consumptive Use of Wastewater</t>
  </si>
  <si>
    <t>Wheatland Area Solid Waste Baling Facility</t>
  </si>
  <si>
    <t>Hartville, Town of</t>
  </si>
  <si>
    <t>Fire Hall</t>
  </si>
  <si>
    <t>Guernsey, Town of</t>
  </si>
  <si>
    <t>Pinedale, Town of</t>
  </si>
  <si>
    <t>Sheridan, City of</t>
  </si>
  <si>
    <t>Scott/Broadway Utility Reconstruction</t>
  </si>
  <si>
    <t>Wilson Sewer District</t>
  </si>
  <si>
    <t>PVC &amp; Steel Water Pipe Replacements &amp; Infrastructure Renewal Project</t>
  </si>
  <si>
    <t>Ten Sleep Rural Fire District</t>
  </si>
  <si>
    <t>Fastak Pumper</t>
  </si>
  <si>
    <t>Weston County Office Project</t>
  </si>
  <si>
    <t>Remodel Weston County Nursing Home</t>
  </si>
  <si>
    <t>Stampede Street Water &amp; Sewer Reconstruction</t>
  </si>
  <si>
    <t>Water Treatment Plant Improvements</t>
  </si>
  <si>
    <t>Emergency Town Hall Building</t>
  </si>
  <si>
    <t>2006 Sewer System Improvement Project</t>
  </si>
  <si>
    <t>Lander Landfill Leachate Control &amp; Collection District</t>
  </si>
  <si>
    <t>Healthcare Center 2006 Building Project</t>
  </si>
  <si>
    <t>Expansion &amp; Modifications of Water Treatment Plant</t>
  </si>
  <si>
    <t>Storm Drain Relocation Project</t>
  </si>
  <si>
    <t>Detention Center</t>
  </si>
  <si>
    <t>Water Treatment Plant Disinfection Improvements</t>
  </si>
  <si>
    <t>County Airport Business Park/Terminal Water &amp; Sewer System</t>
  </si>
  <si>
    <t>Water Tender for Jackson/Teton County Fire Department</t>
  </si>
  <si>
    <t>Johnson County Healthcare Center 2004 Building Project</t>
  </si>
  <si>
    <t>County Sheriff's Office Detention Center Expansion and Renovation</t>
  </si>
  <si>
    <t>Renovation and Modernization of Hospital and Nursing Home</t>
  </si>
  <si>
    <t>South Douglas Highway Regional Sewer System</t>
  </si>
  <si>
    <t>Remodel County Nursing Home</t>
  </si>
  <si>
    <t>Wastewater Collection System</t>
  </si>
  <si>
    <t>Lovell Infrastructure Improvements-North Project</t>
  </si>
  <si>
    <t>Water System Improvement Project</t>
  </si>
  <si>
    <t>Fox Park Sanitary Sewer</t>
  </si>
  <si>
    <t>Wastewater Improvements Phase I</t>
  </si>
  <si>
    <t>Wastewater Treatment Plant Improvements Project</t>
  </si>
  <si>
    <t>Webbwood Road Sewer Improvements Project</t>
  </si>
  <si>
    <t>Emergency Response Center</t>
  </si>
  <si>
    <t>Expansion and Modification of Water Treatment Plant</t>
  </si>
  <si>
    <t>Water System &amp; Meters</t>
  </si>
  <si>
    <t>Design Wastewater Treatment System Improvements</t>
  </si>
  <si>
    <t>Wastewater System Update Project</t>
  </si>
  <si>
    <t>Wastewater Lagoon Treatment Facility Improvements</t>
  </si>
  <si>
    <t>Tyler Ave Sewer &amp; Water Lines Reconstruction Project-Phase II</t>
  </si>
  <si>
    <t>Wastewater Collection System Improvements</t>
  </si>
  <si>
    <t>South Greybull Infrastructure Improvements</t>
  </si>
  <si>
    <t>20-Mile and Wild Cow Road</t>
  </si>
  <si>
    <t>County Sheriff's Office Facility                           Administration &amp; Operations Construction &amp; Remodel</t>
  </si>
  <si>
    <t>Renovation of City Hall for Police Station/Municipal Court</t>
  </si>
  <si>
    <t>Planning &amp; Design Safety Upgrades on Trabing Road (County Road 13)</t>
  </si>
  <si>
    <t>Wastewater Collection System Upgrades</t>
  </si>
  <si>
    <t>Fort Bridger South Waterline</t>
  </si>
  <si>
    <t>Municipal Airport Sewer Line</t>
  </si>
  <si>
    <t>Water Supply Project</t>
  </si>
  <si>
    <t>Laramie Fire Department Communications Vehicle Project</t>
  </si>
  <si>
    <t>Rescue Truck for North Big Horn County Search &amp; Rescue</t>
  </si>
  <si>
    <t>Wyo-Ben Bentonite Plant Haul Road</t>
  </si>
  <si>
    <t>Wastewater Treatment Plant Upgrades Phase II-New Cell, Temporary Piping, New Inlet Structure</t>
  </si>
  <si>
    <t>1800 Gallon Tanker Fire Truck</t>
  </si>
  <si>
    <t>Rescue Truck for Volunteer Fire Department</t>
  </si>
  <si>
    <t>Water Tender - Morton/Kinnear Area</t>
  </si>
  <si>
    <t>Hudson Fire Department Fire/Rescue Vehicle</t>
  </si>
  <si>
    <t>New Fire Hall</t>
  </si>
  <si>
    <t>Planning &amp; Design for New Justice Center</t>
  </si>
  <si>
    <t>Safety Upgrades &amp; Dust Abatement on Upper Powder River Road #195</t>
  </si>
  <si>
    <t>Sunset Subdivision Water &amp; Sewer Main Replacement</t>
  </si>
  <si>
    <t>New Ambulance</t>
  </si>
  <si>
    <t xml:space="preserve">Town Police Station                        </t>
  </si>
  <si>
    <t>DESIGN Expansion of Hospital for Additional Patient Treatment Areas</t>
  </si>
  <si>
    <t>Fire Truck Replacement</t>
  </si>
  <si>
    <t>Bent Street Water and Storm Sewer Improvements</t>
  </si>
  <si>
    <t>Fire Truck - Daniel Fire Department</t>
  </si>
  <si>
    <t>Reconstruction &amp; Improvements - Lower Prairie Dog Road #1211; Sr-Buffalo Creek Road #86; Badger Creek Road #122; Thompson Creek Road #219; Lower Powder River Road #269</t>
  </si>
  <si>
    <t>MHSC Facility Renovation &amp; Reconstruction Project</t>
  </si>
  <si>
    <t>Sewer System Master Plan &amp; Modeling Project</t>
  </si>
  <si>
    <t>New Search &amp; Rescue Vehicle</t>
  </si>
  <si>
    <t>Class A Pumper Fire Truck</t>
  </si>
  <si>
    <t>Water Improvements 2005</t>
  </si>
  <si>
    <t xml:space="preserve">Manderson, Town of          </t>
  </si>
  <si>
    <t xml:space="preserve">Encampment, Town of          </t>
  </si>
  <si>
    <t xml:space="preserve">Riverside, Town of          </t>
  </si>
  <si>
    <t xml:space="preserve">Moorcroft, Town of              </t>
  </si>
  <si>
    <t xml:space="preserve">Fort Laramie, Town of          </t>
  </si>
  <si>
    <t xml:space="preserve">Sheridan, City of                 </t>
  </si>
  <si>
    <t xml:space="preserve">Laramie, City of            </t>
  </si>
  <si>
    <t xml:space="preserve">Lovell, Town of        </t>
  </si>
  <si>
    <t xml:space="preserve">Baggs, Town of            </t>
  </si>
  <si>
    <t xml:space="preserve">Fox Park Improvement &amp; Service District   </t>
  </si>
  <si>
    <t xml:space="preserve">Pine Haven, Town of     </t>
  </si>
  <si>
    <t xml:space="preserve">Fremont County Commissioners     </t>
  </si>
  <si>
    <t xml:space="preserve">Dubois, Town of          </t>
  </si>
  <si>
    <t xml:space="preserve">Riverton, City of                            </t>
  </si>
  <si>
    <t xml:space="preserve">Thermopolis, Town of  </t>
  </si>
  <si>
    <t xml:space="preserve">Powder River Fire District              </t>
  </si>
  <si>
    <t xml:space="preserve">Buffalo, City of             </t>
  </si>
  <si>
    <t xml:space="preserve">Afton, Town of                </t>
  </si>
  <si>
    <t xml:space="preserve">Cokeville, Town of         </t>
  </si>
  <si>
    <t xml:space="preserve">Platte County Commissioners  </t>
  </si>
  <si>
    <t xml:space="preserve">Hartville, Town of      </t>
  </si>
  <si>
    <t xml:space="preserve">Pinedale, Town of                          </t>
  </si>
  <si>
    <t xml:space="preserve">Pinedale, Town of                            </t>
  </si>
  <si>
    <t xml:space="preserve">Sunset Ranch Water District         </t>
  </si>
  <si>
    <t xml:space="preserve">Albany County Commissioners                        </t>
  </si>
  <si>
    <t xml:space="preserve">Laramie, City of                           </t>
  </si>
  <si>
    <t xml:space="preserve">Lovell, Town of                               </t>
  </si>
  <si>
    <t xml:space="preserve">Greybull, Town of                          </t>
  </si>
  <si>
    <t xml:space="preserve">Carbon County Commissioner's                       </t>
  </si>
  <si>
    <t xml:space="preserve">Campbell County Commissioners                                 </t>
  </si>
  <si>
    <t xml:space="preserve">Lander, City of                          </t>
  </si>
  <si>
    <t xml:space="preserve">Cody, City of            </t>
  </si>
  <si>
    <t xml:space="preserve">Sheridan, City of                        </t>
  </si>
  <si>
    <t xml:space="preserve">Bridger Valley Joint Powers Board   </t>
  </si>
  <si>
    <t xml:space="preserve">Worland, City of                           </t>
  </si>
  <si>
    <t xml:space="preserve">Canyon Improvement &amp; Service District                                                </t>
  </si>
  <si>
    <t xml:space="preserve">Laramie, City of                 </t>
  </si>
  <si>
    <t xml:space="preserve">Big Horn County Commissioners     </t>
  </si>
  <si>
    <t xml:space="preserve">Big Horn County Commissioners    </t>
  </si>
  <si>
    <t xml:space="preserve">Cowley, Town of                  </t>
  </si>
  <si>
    <t xml:space="preserve">Lovell, Town of             </t>
  </si>
  <si>
    <t xml:space="preserve">Manderson, Town of                    </t>
  </si>
  <si>
    <t xml:space="preserve">Basin, Town of                        </t>
  </si>
  <si>
    <t xml:space="preserve">Carbon County Commissioners    </t>
  </si>
  <si>
    <t xml:space="preserve">Baggs, Town of                       </t>
  </si>
  <si>
    <t xml:space="preserve">Campbell County Commissioners  </t>
  </si>
  <si>
    <t xml:space="preserve">South Douglas Highway Water &amp; Sewer District           </t>
  </si>
  <si>
    <t xml:space="preserve">Fox Park Improvement &amp; Service District </t>
  </si>
  <si>
    <t xml:space="preserve">South Douglas Highway Water &amp; Sewer District                      </t>
  </si>
  <si>
    <t xml:space="preserve">Gillette/Wright/Campbell County Fire Protection Board           </t>
  </si>
  <si>
    <t xml:space="preserve">Douglas, City of                    </t>
  </si>
  <si>
    <t xml:space="preserve">Fremont County Fire Protection District  </t>
  </si>
  <si>
    <t xml:space="preserve">Hudson, Town of                       </t>
  </si>
  <si>
    <t xml:space="preserve">Hot Springs County Fire District        </t>
  </si>
  <si>
    <t xml:space="preserve">Thermopolis, Town of               </t>
  </si>
  <si>
    <t xml:space="preserve">Johnson County Commissioners         </t>
  </si>
  <si>
    <t xml:space="preserve">Johnson County Commissioners    </t>
  </si>
  <si>
    <t xml:space="preserve">Johnson County Hospital District   </t>
  </si>
  <si>
    <t xml:space="preserve">Buffalo, City of                  </t>
  </si>
  <si>
    <t xml:space="preserve">Kemmerer-Diamondville Water &amp; Wastewater Joint Powers Board         </t>
  </si>
  <si>
    <t xml:space="preserve">Alpine, Town of                               </t>
  </si>
  <si>
    <t xml:space="preserve">Natrona County Commissioners    </t>
  </si>
  <si>
    <t xml:space="preserve">Mills, Town of                         </t>
  </si>
  <si>
    <t xml:space="preserve">Powell Hospital District              </t>
  </si>
  <si>
    <t xml:space="preserve">Park County Fire protection Dist #2 </t>
  </si>
  <si>
    <t xml:space="preserve">Powell, City of                          </t>
  </si>
  <si>
    <t xml:space="preserve">Platte County Commissioners </t>
  </si>
  <si>
    <t>Sublette County Commissioners</t>
  </si>
  <si>
    <t xml:space="preserve">Pinedale, Town of                     </t>
  </si>
  <si>
    <t xml:space="preserve">Dayton Fire District                          </t>
  </si>
  <si>
    <t xml:space="preserve">Sweetwater County Commissioners   </t>
  </si>
  <si>
    <t xml:space="preserve">Rock Springs, City of                   </t>
  </si>
  <si>
    <t xml:space="preserve">Teton County Commissioners         </t>
  </si>
  <si>
    <t xml:space="preserve">Evanston, City of                  </t>
  </si>
  <si>
    <t xml:space="preserve">Weston County Hospital District       </t>
  </si>
  <si>
    <t xml:space="preserve">Newcastle, City of                             </t>
  </si>
  <si>
    <t xml:space="preserve">Thermopolis, Town of                 </t>
  </si>
  <si>
    <t xml:space="preserve">South Douglas Highway Water and Sewer District  </t>
  </si>
  <si>
    <t xml:space="preserve">Platte County Commissioners     </t>
  </si>
  <si>
    <t xml:space="preserve">Natrona County Commissioners        </t>
  </si>
  <si>
    <t xml:space="preserve">Johnson County Hospital District         </t>
  </si>
  <si>
    <t xml:space="preserve">Dubois Rural Fire District                  </t>
  </si>
  <si>
    <t xml:space="preserve">Wheatland, Town of                     </t>
  </si>
  <si>
    <t xml:space="preserve">Sheridan, City of                              </t>
  </si>
  <si>
    <t xml:space="preserve">Weston County Hospital District    </t>
  </si>
  <si>
    <t xml:space="preserve">Teton Village Special Fire District       </t>
  </si>
  <si>
    <t xml:space="preserve">Teton County Commissioners       </t>
  </si>
  <si>
    <t xml:space="preserve">Sheridan County Commissioners      </t>
  </si>
  <si>
    <t xml:space="preserve">Platte County Commissioners        </t>
  </si>
  <si>
    <t xml:space="preserve">Evansville, Town of                          </t>
  </si>
  <si>
    <t xml:space="preserve">North Mountain View Improvement &amp; Service District                   </t>
  </si>
  <si>
    <t xml:space="preserve">Natrona County Commissioners      </t>
  </si>
  <si>
    <t xml:space="preserve">Cheyenne, City of                      </t>
  </si>
  <si>
    <t xml:space="preserve">Buffalo, City of               </t>
  </si>
  <si>
    <t xml:space="preserve">Johnson County Hospital District      </t>
  </si>
  <si>
    <t xml:space="preserve">Fremont County Solid Waste Disposal District    </t>
  </si>
  <si>
    <t xml:space="preserve">Saratoga, Town of               </t>
  </si>
  <si>
    <t xml:space="preserve">Albany County Commissioners    </t>
  </si>
  <si>
    <t xml:space="preserve">Newcastle, City of                        </t>
  </si>
  <si>
    <t xml:space="preserve">Wheatland, Town of      </t>
  </si>
  <si>
    <t xml:space="preserve">Wheatland, Town of </t>
  </si>
  <si>
    <t xml:space="preserve">Cody, City of  </t>
  </si>
  <si>
    <t>Park County Fire Distritc #3</t>
  </si>
  <si>
    <t xml:space="preserve">Lusk, Town of  </t>
  </si>
  <si>
    <t xml:space="preserve">Niobrara County Commissioners   </t>
  </si>
  <si>
    <t xml:space="preserve">Niobrara County Commissioners </t>
  </si>
  <si>
    <t xml:space="preserve">LaBarge, Town of   </t>
  </si>
  <si>
    <t xml:space="preserve">Kemmerer, City of       </t>
  </si>
  <si>
    <t xml:space="preserve">Lincoln County Commissioners  </t>
  </si>
  <si>
    <t xml:space="preserve">Riverton, City of </t>
  </si>
  <si>
    <t xml:space="preserve">Fremont County Fire Protection District    </t>
  </si>
  <si>
    <t xml:space="preserve">Douglas, City of  </t>
  </si>
  <si>
    <t xml:space="preserve">Big Horn Regional Joint Powers Board         </t>
  </si>
  <si>
    <t>Fremont Co.Solid Waste Disposal Dst.</t>
  </si>
  <si>
    <t>Wildland Quick Attack Fire Truck for North Portal Cottonwood</t>
  </si>
  <si>
    <t>Community Sewer System</t>
  </si>
  <si>
    <t xml:space="preserve">Wastewater Treatment Facility  </t>
  </si>
  <si>
    <t xml:space="preserve">Expansion &amp; Modifications of Water Treatment Plant                    </t>
  </si>
  <si>
    <t xml:space="preserve">Detention Center                                   </t>
  </si>
  <si>
    <t xml:space="preserve">Fox Park Sanitary Sewer                       </t>
  </si>
  <si>
    <t xml:space="preserve">South Douglas Highway Regional Sewer System                                 </t>
  </si>
  <si>
    <t xml:space="preserve">Lovell Infrastructure Improvements - North Project                                         </t>
  </si>
  <si>
    <t xml:space="preserve">Healthcare Center 2006 Building Project                                               </t>
  </si>
  <si>
    <t xml:space="preserve">Renovation &amp; Modernization of Hospital &amp; Nursing Home                              </t>
  </si>
  <si>
    <t xml:space="preserve">Remodel County Nursing Home          </t>
  </si>
  <si>
    <t xml:space="preserve"> Sewer &amp; Water Rehabilitation</t>
  </si>
  <si>
    <t>Water Storage Tank Repairs</t>
  </si>
  <si>
    <t>BFY 2007/2008</t>
  </si>
  <si>
    <t>BFY 2005/2006</t>
  </si>
  <si>
    <t>ALBANY</t>
  </si>
  <si>
    <t>TOTAL ALBANY COUNTY</t>
  </si>
  <si>
    <t>BIG HORN</t>
  </si>
  <si>
    <t>CARBON</t>
  </si>
  <si>
    <t>TOTAL BIG HORN COUNTY</t>
  </si>
  <si>
    <t>TOTAL CARBON COUNTY</t>
  </si>
  <si>
    <t>CAMPBELL</t>
  </si>
  <si>
    <t>CONVERSE</t>
  </si>
  <si>
    <t>TOTAL CAMPBELL COUNTY</t>
  </si>
  <si>
    <t>TOTAL CONVERSE COUNTY</t>
  </si>
  <si>
    <t>CROOK</t>
  </si>
  <si>
    <t>FREMONT</t>
  </si>
  <si>
    <t>GOSHEN</t>
  </si>
  <si>
    <t>TOTAL FREMONT COUNTY</t>
  </si>
  <si>
    <t>TOTAL GOSHEN COUNTY</t>
  </si>
  <si>
    <t>HOT SPRINGS</t>
  </si>
  <si>
    <t>JOHNSON</t>
  </si>
  <si>
    <t>TOTAL JOHNSON COUNTY</t>
  </si>
  <si>
    <t>LARAMIE</t>
  </si>
  <si>
    <t>TOTAL LARAMIE COUNTY</t>
  </si>
  <si>
    <t>LINCOLN</t>
  </si>
  <si>
    <t>NATRONA</t>
  </si>
  <si>
    <t>TOTAL NATRONA COUNTY</t>
  </si>
  <si>
    <t xml:space="preserve">NIOBRARA </t>
  </si>
  <si>
    <t>PARK</t>
  </si>
  <si>
    <t>TOTAL NIOBRARA COUNTY</t>
  </si>
  <si>
    <t>TOTAL PARK COUNTY</t>
  </si>
  <si>
    <t>PLATTE</t>
  </si>
  <si>
    <t>TOTAL PLATTE COUNTY</t>
  </si>
  <si>
    <t>SUBLETTE</t>
  </si>
  <si>
    <t>TOTAL SUBLETTE COUNTY</t>
  </si>
  <si>
    <t>SHERIDAN</t>
  </si>
  <si>
    <t>TOTAL SHERIDAN COUNTY</t>
  </si>
  <si>
    <t>SWEETWATER</t>
  </si>
  <si>
    <t>TOTAL SWEETWATER COUNTY</t>
  </si>
  <si>
    <t>TETON</t>
  </si>
  <si>
    <t>TOTAL TETON COUNTY</t>
  </si>
  <si>
    <t>UINTA</t>
  </si>
  <si>
    <t>TOTAL UINTA COUNTY</t>
  </si>
  <si>
    <t>WASHAKIE</t>
  </si>
  <si>
    <t>TOTAL WASHAKIE COUNTY</t>
  </si>
  <si>
    <t>WESTON</t>
  </si>
  <si>
    <t>TOTAL WESTON COUNTY</t>
  </si>
  <si>
    <t>MINERAL ROYALTY GRANT PROGRAM</t>
  </si>
  <si>
    <t>SUMMARY OF PROJECT FUNDING BY COUNTY</t>
  </si>
  <si>
    <t>TOTAL CROOK COUNTY</t>
  </si>
  <si>
    <t>TOTAL HOT SPRINGS COUNTY</t>
  </si>
  <si>
    <t>TOTAL LINCOLN COUNTY</t>
  </si>
  <si>
    <t>****</t>
  </si>
  <si>
    <t xml:space="preserve">Note:  Projects funded in BFY 2005/2006 include available funding from BFY 2003/2004 in the amount of $1,393,027. </t>
  </si>
  <si>
    <t>This summary provides information relative to total project funding through the MRG Program.</t>
  </si>
  <si>
    <t>BUDGET FISCAL YEARS 2005/2006 &amp; 2007/2008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</si>
</sst>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;[Red]&quot;$&quot;#,##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42" fontId="0" fillId="0" borderId="0" xfId="0" applyNumberFormat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4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6" fontId="0" fillId="0" borderId="13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4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/>
    </xf>
    <xf numFmtId="41" fontId="0" fillId="0" borderId="18" xfId="0" applyNumberFormat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41" fontId="0" fillId="0" borderId="19" xfId="0" applyNumberFormat="1" applyBorder="1" applyAlignment="1">
      <alignment/>
    </xf>
    <xf numFmtId="43" fontId="0" fillId="0" borderId="16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43" fontId="0" fillId="0" borderId="19" xfId="0" applyNumberForma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17" xfId="0" applyNumberFormat="1" applyBorder="1" applyAlignment="1">
      <alignment/>
    </xf>
    <xf numFmtId="43" fontId="0" fillId="0" borderId="19" xfId="0" applyNumberFormat="1" applyBorder="1" applyAlignment="1">
      <alignment/>
    </xf>
    <xf numFmtId="43" fontId="0" fillId="0" borderId="16" xfId="0" applyNumberFormat="1" applyBorder="1" applyAlignment="1">
      <alignment/>
    </xf>
    <xf numFmtId="42" fontId="0" fillId="0" borderId="15" xfId="0" applyNumberFormat="1" applyBorder="1" applyAlignment="1">
      <alignment horizontal="center"/>
    </xf>
    <xf numFmtId="164" fontId="0" fillId="33" borderId="11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44" fontId="0" fillId="0" borderId="0" xfId="0" applyNumberFormat="1" applyAlignment="1">
      <alignment horizontal="center"/>
    </xf>
    <xf numFmtId="44" fontId="0" fillId="0" borderId="16" xfId="0" applyNumberFormat="1" applyBorder="1" applyAlignment="1">
      <alignment horizontal="center" wrapText="1"/>
    </xf>
    <xf numFmtId="44" fontId="0" fillId="0" borderId="18" xfId="0" applyNumberFormat="1" applyBorder="1" applyAlignment="1">
      <alignment horizontal="center" wrapText="1"/>
    </xf>
    <xf numFmtId="44" fontId="0" fillId="0" borderId="17" xfId="0" applyNumberFormat="1" applyBorder="1" applyAlignment="1">
      <alignment horizontal="center"/>
    </xf>
    <xf numFmtId="44" fontId="0" fillId="0" borderId="19" xfId="0" applyNumberFormat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41" fontId="0" fillId="33" borderId="11" xfId="0" applyNumberFormat="1" applyFill="1" applyBorder="1" applyAlignment="1">
      <alignment/>
    </xf>
    <xf numFmtId="44" fontId="0" fillId="33" borderId="11" xfId="0" applyNumberFormat="1" applyFill="1" applyBorder="1" applyAlignment="1">
      <alignment horizontal="center"/>
    </xf>
    <xf numFmtId="43" fontId="0" fillId="33" borderId="11" xfId="0" applyNumberFormat="1" applyFill="1" applyBorder="1" applyAlignment="1">
      <alignment/>
    </xf>
    <xf numFmtId="0" fontId="0" fillId="0" borderId="20" xfId="0" applyBorder="1" applyAlignment="1">
      <alignment/>
    </xf>
    <xf numFmtId="41" fontId="0" fillId="0" borderId="0" xfId="0" applyNumberFormat="1" applyBorder="1" applyAlignment="1">
      <alignment/>
    </xf>
    <xf numFmtId="44" fontId="0" fillId="0" borderId="21" xfId="0" applyNumberFormat="1" applyBorder="1" applyAlignment="1">
      <alignment horizontal="center"/>
    </xf>
    <xf numFmtId="41" fontId="0" fillId="0" borderId="15" xfId="0" applyNumberFormat="1" applyBorder="1" applyAlignment="1">
      <alignment/>
    </xf>
    <xf numFmtId="44" fontId="0" fillId="0" borderId="22" xfId="0" applyNumberFormat="1" applyBorder="1" applyAlignment="1">
      <alignment horizontal="center"/>
    </xf>
    <xf numFmtId="41" fontId="0" fillId="0" borderId="23" xfId="0" applyNumberFormat="1" applyBorder="1" applyAlignment="1">
      <alignment/>
    </xf>
    <xf numFmtId="41" fontId="0" fillId="0" borderId="22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24" xfId="0" applyNumberFormat="1" applyBorder="1" applyAlignment="1">
      <alignment/>
    </xf>
    <xf numFmtId="44" fontId="0" fillId="0" borderId="25" xfId="0" applyNumberFormat="1" applyBorder="1" applyAlignment="1">
      <alignment/>
    </xf>
    <xf numFmtId="42" fontId="0" fillId="0" borderId="18" xfId="0" applyNumberFormat="1" applyBorder="1" applyAlignment="1">
      <alignment/>
    </xf>
    <xf numFmtId="42" fontId="0" fillId="33" borderId="13" xfId="0" applyNumberFormat="1" applyFill="1" applyBorder="1" applyAlignment="1">
      <alignment horizontal="center"/>
    </xf>
    <xf numFmtId="42" fontId="0" fillId="33" borderId="15" xfId="0" applyNumberFormat="1" applyFill="1" applyBorder="1" applyAlignment="1">
      <alignment horizontal="center"/>
    </xf>
    <xf numFmtId="42" fontId="0" fillId="33" borderId="16" xfId="0" applyNumberFormat="1" applyFill="1" applyBorder="1" applyAlignment="1">
      <alignment/>
    </xf>
    <xf numFmtId="42" fontId="0" fillId="33" borderId="17" xfId="0" applyNumberFormat="1" applyFill="1" applyBorder="1" applyAlignment="1">
      <alignment/>
    </xf>
    <xf numFmtId="42" fontId="0" fillId="33" borderId="19" xfId="0" applyNumberFormat="1" applyFill="1" applyBorder="1" applyAlignment="1">
      <alignment horizontal="center"/>
    </xf>
    <xf numFmtId="42" fontId="0" fillId="33" borderId="11" xfId="0" applyNumberFormat="1" applyFill="1" applyBorder="1" applyAlignment="1">
      <alignment/>
    </xf>
    <xf numFmtId="44" fontId="0" fillId="33" borderId="16" xfId="0" applyNumberFormat="1" applyFill="1" applyBorder="1" applyAlignment="1">
      <alignment horizontal="center"/>
    </xf>
    <xf numFmtId="44" fontId="0" fillId="33" borderId="18" xfId="0" applyNumberFormat="1" applyFill="1" applyBorder="1" applyAlignment="1">
      <alignment horizontal="center"/>
    </xf>
    <xf numFmtId="44" fontId="0" fillId="33" borderId="16" xfId="0" applyNumberFormat="1" applyFill="1" applyBorder="1" applyAlignment="1">
      <alignment/>
    </xf>
    <xf numFmtId="44" fontId="0" fillId="33" borderId="17" xfId="0" applyNumberFormat="1" applyFill="1" applyBorder="1" applyAlignment="1">
      <alignment/>
    </xf>
    <xf numFmtId="44" fontId="0" fillId="33" borderId="19" xfId="0" applyNumberFormat="1" applyFill="1" applyBorder="1" applyAlignment="1">
      <alignment horizontal="center"/>
    </xf>
    <xf numFmtId="44" fontId="0" fillId="33" borderId="11" xfId="0" applyNumberFormat="1" applyFill="1" applyBorder="1" applyAlignment="1">
      <alignment/>
    </xf>
    <xf numFmtId="42" fontId="0" fillId="0" borderId="11" xfId="0" applyNumberFormat="1" applyBorder="1" applyAlignment="1">
      <alignment/>
    </xf>
    <xf numFmtId="42" fontId="0" fillId="0" borderId="0" xfId="0" applyNumberFormat="1" applyBorder="1" applyAlignment="1">
      <alignment/>
    </xf>
    <xf numFmtId="44" fontId="0" fillId="0" borderId="18" xfId="0" applyNumberFormat="1" applyBorder="1" applyAlignment="1">
      <alignment horizontal="center"/>
    </xf>
    <xf numFmtId="44" fontId="0" fillId="0" borderId="17" xfId="0" applyNumberForma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0" xfId="0" applyNumberFormat="1" applyBorder="1" applyAlignment="1">
      <alignment/>
    </xf>
    <xf numFmtId="44" fontId="0" fillId="0" borderId="16" xfId="0" applyNumberFormat="1" applyBorder="1" applyAlignment="1">
      <alignment/>
    </xf>
    <xf numFmtId="42" fontId="0" fillId="33" borderId="0" xfId="0" applyNumberFormat="1" applyFill="1" applyAlignment="1">
      <alignment/>
    </xf>
    <xf numFmtId="42" fontId="0" fillId="33" borderId="10" xfId="0" applyNumberFormat="1" applyFill="1" applyBorder="1" applyAlignment="1">
      <alignment/>
    </xf>
    <xf numFmtId="42" fontId="0" fillId="33" borderId="12" xfId="0" applyNumberFormat="1" applyFill="1" applyBorder="1" applyAlignment="1">
      <alignment/>
    </xf>
    <xf numFmtId="42" fontId="0" fillId="33" borderId="20" xfId="0" applyNumberFormat="1" applyFill="1" applyBorder="1" applyAlignment="1">
      <alignment/>
    </xf>
    <xf numFmtId="42" fontId="0" fillId="33" borderId="14" xfId="0" applyNumberFormat="1" applyFill="1" applyBorder="1" applyAlignment="1">
      <alignment/>
    </xf>
    <xf numFmtId="42" fontId="0" fillId="33" borderId="15" xfId="0" applyNumberFormat="1" applyFill="1" applyBorder="1" applyAlignment="1">
      <alignment/>
    </xf>
    <xf numFmtId="42" fontId="0" fillId="33" borderId="13" xfId="0" applyNumberFormat="1" applyFill="1" applyBorder="1" applyAlignment="1">
      <alignment/>
    </xf>
    <xf numFmtId="42" fontId="0" fillId="33" borderId="0" xfId="0" applyNumberFormat="1" applyFill="1" applyBorder="1" applyAlignment="1">
      <alignment/>
    </xf>
    <xf numFmtId="44" fontId="0" fillId="33" borderId="19" xfId="0" applyNumberFormat="1" applyFill="1" applyBorder="1" applyAlignment="1">
      <alignment/>
    </xf>
    <xf numFmtId="44" fontId="0" fillId="33" borderId="26" xfId="0" applyNumberFormat="1" applyFill="1" applyBorder="1" applyAlignment="1">
      <alignment/>
    </xf>
    <xf numFmtId="0" fontId="0" fillId="0" borderId="0" xfId="0" applyAlignment="1">
      <alignment wrapText="1"/>
    </xf>
    <xf numFmtId="4" fontId="2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43" fontId="0" fillId="0" borderId="0" xfId="0" applyNumberFormat="1" applyAlignment="1">
      <alignment/>
    </xf>
    <xf numFmtId="0" fontId="35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35" fillId="0" borderId="17" xfId="0" applyFont="1" applyBorder="1" applyAlignment="1">
      <alignment horizontal="left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16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44" fontId="0" fillId="0" borderId="16" xfId="44" applyFont="1" applyBorder="1" applyAlignment="1">
      <alignment/>
    </xf>
    <xf numFmtId="0" fontId="0" fillId="35" borderId="17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0" borderId="17" xfId="0" applyBorder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44" fontId="35" fillId="0" borderId="10" xfId="44" applyFont="1" applyBorder="1" applyAlignment="1">
      <alignment/>
    </xf>
    <xf numFmtId="0" fontId="0" fillId="35" borderId="11" xfId="0" applyFill="1" applyBorder="1" applyAlignment="1">
      <alignment horizontal="left" vertical="top" wrapText="1"/>
    </xf>
    <xf numFmtId="0" fontId="0" fillId="35" borderId="12" xfId="0" applyFill="1" applyBorder="1" applyAlignment="1">
      <alignment horizontal="left"/>
    </xf>
    <xf numFmtId="0" fontId="0" fillId="35" borderId="16" xfId="0" applyFill="1" applyBorder="1" applyAlignment="1">
      <alignment/>
    </xf>
    <xf numFmtId="0" fontId="0" fillId="35" borderId="13" xfId="0" applyFill="1" applyBorder="1" applyAlignment="1">
      <alignment wrapText="1"/>
    </xf>
    <xf numFmtId="0" fontId="0" fillId="35" borderId="14" xfId="0" applyFill="1" applyBorder="1" applyAlignment="1">
      <alignment horizontal="left"/>
    </xf>
    <xf numFmtId="0" fontId="35" fillId="35" borderId="18" xfId="0" applyFont="1" applyFill="1" applyBorder="1" applyAlignment="1">
      <alignment/>
    </xf>
    <xf numFmtId="0" fontId="35" fillId="35" borderId="15" xfId="0" applyFont="1" applyFill="1" applyBorder="1" applyAlignment="1">
      <alignment wrapText="1"/>
    </xf>
    <xf numFmtId="43" fontId="35" fillId="35" borderId="16" xfId="0" applyNumberFormat="1" applyFont="1" applyFill="1" applyBorder="1" applyAlignment="1">
      <alignment/>
    </xf>
    <xf numFmtId="43" fontId="35" fillId="35" borderId="18" xfId="0" applyNumberFormat="1" applyFont="1" applyFill="1" applyBorder="1" applyAlignment="1">
      <alignment/>
    </xf>
    <xf numFmtId="43" fontId="0" fillId="0" borderId="17" xfId="0" applyNumberFormat="1" applyBorder="1" applyAlignment="1">
      <alignment/>
    </xf>
    <xf numFmtId="43" fontId="0" fillId="0" borderId="17" xfId="0" applyNumberFormat="1" applyBorder="1" applyAlignment="1">
      <alignment horizontal="right"/>
    </xf>
    <xf numFmtId="43" fontId="0" fillId="0" borderId="17" xfId="0" applyNumberFormat="1" applyFill="1" applyBorder="1" applyAlignment="1">
      <alignment/>
    </xf>
    <xf numFmtId="43" fontId="0" fillId="0" borderId="17" xfId="0" applyNumberFormat="1" applyBorder="1" applyAlignment="1">
      <alignment horizontal="right" wrapText="1"/>
    </xf>
    <xf numFmtId="44" fontId="0" fillId="0" borderId="17" xfId="44" applyFont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35" borderId="13" xfId="0" applyFill="1" applyBorder="1" applyAlignment="1">
      <alignment/>
    </xf>
    <xf numFmtId="0" fontId="0" fillId="0" borderId="16" xfId="0" applyBorder="1" applyAlignment="1">
      <alignment horizontal="left"/>
    </xf>
    <xf numFmtId="0" fontId="35" fillId="0" borderId="11" xfId="0" applyFont="1" applyBorder="1" applyAlignment="1">
      <alignment horizontal="left" vertical="top" wrapText="1"/>
    </xf>
    <xf numFmtId="44" fontId="35" fillId="0" borderId="19" xfId="44" applyFont="1" applyFill="1" applyBorder="1" applyAlignment="1">
      <alignment/>
    </xf>
    <xf numFmtId="44" fontId="35" fillId="0" borderId="26" xfId="44" applyFont="1" applyBorder="1" applyAlignment="1">
      <alignment/>
    </xf>
    <xf numFmtId="43" fontId="35" fillId="35" borderId="16" xfId="0" applyNumberFormat="1" applyFont="1" applyFill="1" applyBorder="1" applyAlignment="1">
      <alignment/>
    </xf>
    <xf numFmtId="43" fontId="35" fillId="35" borderId="18" xfId="0" applyNumberFormat="1" applyFont="1" applyFill="1" applyBorder="1" applyAlignment="1">
      <alignment/>
    </xf>
    <xf numFmtId="0" fontId="35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44" fontId="0" fillId="0" borderId="16" xfId="44" applyFont="1" applyBorder="1" applyAlignment="1">
      <alignment/>
    </xf>
    <xf numFmtId="43" fontId="0" fillId="0" borderId="17" xfId="0" applyNumberFormat="1" applyFill="1" applyBorder="1" applyAlignment="1">
      <alignment horizontal="right"/>
    </xf>
    <xf numFmtId="44" fontId="35" fillId="0" borderId="19" xfId="44" applyFont="1" applyFill="1" applyBorder="1" applyAlignment="1">
      <alignment/>
    </xf>
    <xf numFmtId="43" fontId="0" fillId="35" borderId="19" xfId="0" applyNumberFormat="1" applyFill="1" applyBorder="1" applyAlignment="1">
      <alignment/>
    </xf>
    <xf numFmtId="44" fontId="35" fillId="0" borderId="19" xfId="44" applyFont="1" applyBorder="1" applyAlignment="1">
      <alignment vertical="top"/>
    </xf>
    <xf numFmtId="43" fontId="0" fillId="0" borderId="17" xfId="44" applyNumberFormat="1" applyFont="1" applyBorder="1" applyAlignment="1">
      <alignment/>
    </xf>
    <xf numFmtId="44" fontId="35" fillId="0" borderId="19" xfId="44" applyFont="1" applyBorder="1" applyAlignment="1">
      <alignment/>
    </xf>
    <xf numFmtId="44" fontId="35" fillId="0" borderId="19" xfId="44" applyFont="1" applyBorder="1" applyAlignment="1">
      <alignment/>
    </xf>
    <xf numFmtId="44" fontId="35" fillId="35" borderId="17" xfId="44" applyFont="1" applyFill="1" applyBorder="1" applyAlignment="1">
      <alignment/>
    </xf>
    <xf numFmtId="44" fontId="35" fillId="35" borderId="17" xfId="44" applyFont="1" applyFill="1" applyBorder="1" applyAlignment="1">
      <alignment/>
    </xf>
    <xf numFmtId="43" fontId="0" fillId="34" borderId="17" xfId="0" applyNumberFormat="1" applyFill="1" applyBorder="1" applyAlignment="1">
      <alignment horizontal="right" wrapText="1"/>
    </xf>
    <xf numFmtId="44" fontId="35" fillId="35" borderId="16" xfId="44" applyFont="1" applyFill="1" applyBorder="1" applyAlignment="1">
      <alignment/>
    </xf>
    <xf numFmtId="43" fontId="2" fillId="0" borderId="17" xfId="0" applyNumberFormat="1" applyFont="1" applyBorder="1" applyAlignment="1">
      <alignment vertical="top"/>
    </xf>
    <xf numFmtId="44" fontId="35" fillId="0" borderId="27" xfId="44" applyFont="1" applyBorder="1" applyAlignment="1">
      <alignment/>
    </xf>
    <xf numFmtId="4" fontId="0" fillId="0" borderId="17" xfId="0" applyNumberFormat="1" applyBorder="1" applyAlignment="1">
      <alignment/>
    </xf>
    <xf numFmtId="44" fontId="0" fillId="0" borderId="17" xfId="44" applyFont="1" applyBorder="1" applyAlignment="1">
      <alignment/>
    </xf>
    <xf numFmtId="0" fontId="3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horizontal="left" wrapText="1"/>
    </xf>
    <xf numFmtId="0" fontId="0" fillId="34" borderId="20" xfId="0" applyFill="1" applyBorder="1" applyAlignment="1">
      <alignment horizontal="left" wrapText="1"/>
    </xf>
    <xf numFmtId="0" fontId="35" fillId="0" borderId="10" xfId="0" applyFont="1" applyBorder="1" applyAlignment="1">
      <alignment horizontal="left" vertical="top" wrapText="1"/>
    </xf>
    <xf numFmtId="0" fontId="35" fillId="35" borderId="12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wrapText="1"/>
    </xf>
    <xf numFmtId="0" fontId="35" fillId="0" borderId="10" xfId="0" applyFont="1" applyBorder="1" applyAlignment="1">
      <alignment wrapText="1"/>
    </xf>
    <xf numFmtId="0" fontId="35" fillId="35" borderId="12" xfId="0" applyFont="1" applyFill="1" applyBorder="1" applyAlignment="1">
      <alignment wrapText="1"/>
    </xf>
    <xf numFmtId="0" fontId="35" fillId="35" borderId="13" xfId="0" applyFont="1" applyFill="1" applyBorder="1" applyAlignment="1">
      <alignment wrapText="1"/>
    </xf>
    <xf numFmtId="0" fontId="0" fillId="0" borderId="20" xfId="0" applyBorder="1" applyAlignment="1">
      <alignment vertical="top" wrapText="1"/>
    </xf>
    <xf numFmtId="0" fontId="0" fillId="0" borderId="20" xfId="0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0" fillId="0" borderId="20" xfId="0" applyFill="1" applyBorder="1" applyAlignment="1">
      <alignment horizontal="left" wrapText="1"/>
    </xf>
    <xf numFmtId="43" fontId="0" fillId="35" borderId="19" xfId="0" applyNumberFormat="1" applyFill="1" applyBorder="1" applyAlignment="1">
      <alignment/>
    </xf>
    <xf numFmtId="43" fontId="0" fillId="0" borderId="17" xfId="44" applyNumberFormat="1" applyFont="1" applyBorder="1" applyAlignment="1">
      <alignment/>
    </xf>
    <xf numFmtId="44" fontId="35" fillId="35" borderId="16" xfId="44" applyFont="1" applyFill="1" applyBorder="1" applyAlignment="1">
      <alignment/>
    </xf>
    <xf numFmtId="44" fontId="35" fillId="0" borderId="27" xfId="44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pane xSplit="2" ySplit="5" topLeftCell="C8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2" sqref="E122"/>
    </sheetView>
  </sheetViews>
  <sheetFormatPr defaultColWidth="9.140625" defaultRowHeight="12.75"/>
  <cols>
    <col min="1" max="1" width="14.57421875" style="0" bestFit="1" customWidth="1"/>
    <col min="2" max="2" width="14.57421875" style="25" customWidth="1"/>
    <col min="3" max="3" width="14.28125" style="0" customWidth="1"/>
    <col min="4" max="4" width="11.28125" style="39" customWidth="1"/>
    <col min="5" max="5" width="12.28125" style="0" customWidth="1"/>
    <col min="6" max="6" width="11.28125" style="32" customWidth="1"/>
    <col min="7" max="7" width="12.00390625" style="0" customWidth="1"/>
    <col min="8" max="8" width="11.421875" style="32" customWidth="1"/>
    <col min="9" max="9" width="12.28125" style="0" customWidth="1"/>
    <col min="10" max="10" width="11.140625" style="32" customWidth="1"/>
    <col min="11" max="11" width="13.421875" style="0" customWidth="1"/>
    <col min="12" max="12" width="11.7109375" style="32" customWidth="1"/>
    <col min="13" max="13" width="13.421875" style="0" customWidth="1"/>
    <col min="14" max="14" width="11.7109375" style="32" customWidth="1"/>
    <col min="15" max="15" width="14.140625" style="1" customWidth="1"/>
    <col min="16" max="16" width="12.28125" style="4" customWidth="1"/>
    <col min="17" max="17" width="14.7109375" style="1" customWidth="1"/>
    <col min="18" max="18" width="12.57421875" style="4" customWidth="1"/>
    <col min="19" max="19" width="13.421875" style="1" customWidth="1"/>
    <col min="20" max="20" width="11.140625" style="4" customWidth="1"/>
    <col min="21" max="21" width="9.140625" style="0" customWidth="1"/>
    <col min="22" max="22" width="9.28125" style="0" customWidth="1"/>
    <col min="23" max="24" width="9.140625" style="0" customWidth="1"/>
    <col min="25" max="25" width="14.7109375" style="0" customWidth="1"/>
    <col min="26" max="26" width="19.7109375" style="4" bestFit="1" customWidth="1"/>
    <col min="27" max="27" width="15.00390625" style="0" bestFit="1" customWidth="1"/>
  </cols>
  <sheetData>
    <row r="1" spans="1:25" ht="18">
      <c r="A1" s="202" t="s">
        <v>46</v>
      </c>
      <c r="B1" s="202"/>
      <c r="C1" s="202"/>
      <c r="D1" s="202"/>
      <c r="E1" s="199"/>
      <c r="G1" s="199"/>
      <c r="I1" s="199"/>
      <c r="K1" s="1"/>
      <c r="M1" s="1"/>
      <c r="Y1" s="1"/>
    </row>
    <row r="2" spans="1:25" ht="18">
      <c r="A2" s="201" t="s">
        <v>47</v>
      </c>
      <c r="B2" s="201"/>
      <c r="C2" s="201"/>
      <c r="D2" s="201"/>
      <c r="E2" s="198"/>
      <c r="G2" s="199"/>
      <c r="I2" s="199"/>
      <c r="K2" s="1"/>
      <c r="M2" s="1"/>
      <c r="Y2" s="1"/>
    </row>
    <row r="3" spans="1:25" ht="18.75" thickBot="1">
      <c r="A3" s="203" t="s">
        <v>48</v>
      </c>
      <c r="B3" s="203"/>
      <c r="C3" s="203"/>
      <c r="D3" s="203"/>
      <c r="E3" s="199"/>
      <c r="G3" s="199"/>
      <c r="I3" s="199"/>
      <c r="K3" s="1"/>
      <c r="M3" s="1"/>
      <c r="Y3" s="1"/>
    </row>
    <row r="4" spans="1:25" ht="12.75">
      <c r="A4" s="10"/>
      <c r="B4" s="26"/>
      <c r="C4" s="18"/>
      <c r="D4" s="40" t="s">
        <v>34</v>
      </c>
      <c r="E4" s="18"/>
      <c r="F4" s="29" t="s">
        <v>34</v>
      </c>
      <c r="G4" s="18"/>
      <c r="H4" s="29" t="s">
        <v>34</v>
      </c>
      <c r="I4" s="18"/>
      <c r="J4" s="29" t="s">
        <v>34</v>
      </c>
      <c r="K4" s="19"/>
      <c r="L4" s="29" t="s">
        <v>34</v>
      </c>
      <c r="M4" s="19"/>
      <c r="N4" s="29" t="s">
        <v>34</v>
      </c>
      <c r="O4" s="61" t="s">
        <v>37</v>
      </c>
      <c r="P4" s="67" t="s">
        <v>34</v>
      </c>
      <c r="Q4" s="19"/>
      <c r="R4" s="44" t="s">
        <v>34</v>
      </c>
      <c r="S4" s="61" t="s">
        <v>37</v>
      </c>
      <c r="T4" s="67" t="s">
        <v>34</v>
      </c>
      <c r="Y4" s="19"/>
    </row>
    <row r="5" spans="1:25" ht="13.5" thickBot="1">
      <c r="A5" s="20"/>
      <c r="B5" s="24" t="s">
        <v>33</v>
      </c>
      <c r="C5" s="21" t="s">
        <v>0</v>
      </c>
      <c r="D5" s="41" t="s">
        <v>35</v>
      </c>
      <c r="E5" s="21" t="s">
        <v>1</v>
      </c>
      <c r="F5" s="30" t="s">
        <v>35</v>
      </c>
      <c r="G5" s="21" t="s">
        <v>2</v>
      </c>
      <c r="H5" s="30" t="s">
        <v>35</v>
      </c>
      <c r="I5" s="21" t="s">
        <v>3</v>
      </c>
      <c r="J5" s="30" t="s">
        <v>35</v>
      </c>
      <c r="K5" s="36" t="s">
        <v>4</v>
      </c>
      <c r="L5" s="30" t="s">
        <v>35</v>
      </c>
      <c r="M5" s="36" t="s">
        <v>5</v>
      </c>
      <c r="N5" s="30" t="s">
        <v>35</v>
      </c>
      <c r="O5" s="62" t="s">
        <v>38</v>
      </c>
      <c r="P5" s="68" t="s">
        <v>35</v>
      </c>
      <c r="Q5" s="36" t="s">
        <v>6</v>
      </c>
      <c r="R5" s="75" t="s">
        <v>35</v>
      </c>
      <c r="S5" s="62" t="s">
        <v>39</v>
      </c>
      <c r="T5" s="68" t="s">
        <v>35</v>
      </c>
      <c r="Y5" s="36" t="s">
        <v>6</v>
      </c>
    </row>
    <row r="6" spans="1:25" ht="12.75">
      <c r="A6" s="199" t="s">
        <v>7</v>
      </c>
      <c r="B6" s="27">
        <v>66533</v>
      </c>
      <c r="C6" s="2"/>
      <c r="D6" s="42"/>
      <c r="E6" s="2"/>
      <c r="F6" s="33"/>
      <c r="G6" s="2"/>
      <c r="H6" s="33"/>
      <c r="I6" s="2"/>
      <c r="J6" s="33"/>
      <c r="K6" s="1"/>
      <c r="L6" s="33"/>
      <c r="M6" s="1"/>
      <c r="N6" s="33"/>
      <c r="O6" s="63"/>
      <c r="P6" s="69"/>
      <c r="R6" s="76"/>
      <c r="S6" s="80"/>
      <c r="T6" s="70"/>
      <c r="Y6" s="1"/>
    </row>
    <row r="7" spans="1:27" ht="12.75">
      <c r="A7" s="199" t="s">
        <v>8</v>
      </c>
      <c r="B7" s="27"/>
      <c r="C7" s="2"/>
      <c r="D7" s="42"/>
      <c r="E7" s="2">
        <v>622268</v>
      </c>
      <c r="F7" s="33"/>
      <c r="G7" s="2"/>
      <c r="H7" s="33"/>
      <c r="I7" s="2">
        <v>300000</v>
      </c>
      <c r="J7" s="33"/>
      <c r="K7" s="3">
        <v>3525000</v>
      </c>
      <c r="L7" s="33"/>
      <c r="M7" s="3">
        <v>1175000</v>
      </c>
      <c r="N7" s="33"/>
      <c r="O7" s="64"/>
      <c r="P7" s="70"/>
      <c r="Q7" s="1">
        <v>11474093</v>
      </c>
      <c r="R7" s="76"/>
      <c r="S7" s="80">
        <v>17096361</v>
      </c>
      <c r="T7" s="70"/>
      <c r="Y7" s="4">
        <v>11474093</v>
      </c>
      <c r="AA7" s="4">
        <f>SUM(Y7:Z7)</f>
        <v>11474093</v>
      </c>
    </row>
    <row r="8" spans="1:27" ht="12.75">
      <c r="A8" s="199" t="s">
        <v>9</v>
      </c>
      <c r="B8" s="27"/>
      <c r="C8" s="2">
        <v>522500</v>
      </c>
      <c r="D8" s="42"/>
      <c r="E8" s="2">
        <v>784924</v>
      </c>
      <c r="F8" s="33"/>
      <c r="G8" s="2">
        <v>1496142</v>
      </c>
      <c r="H8" s="33"/>
      <c r="I8" s="2">
        <v>500000</v>
      </c>
      <c r="J8" s="33"/>
      <c r="K8" s="5">
        <v>743650</v>
      </c>
      <c r="L8" s="33"/>
      <c r="M8" s="5">
        <v>1438655</v>
      </c>
      <c r="N8" s="33"/>
      <c r="O8" s="64"/>
      <c r="P8" s="70"/>
      <c r="Q8" s="1">
        <v>2908398</v>
      </c>
      <c r="R8" s="76"/>
      <c r="S8" s="80">
        <v>5740334</v>
      </c>
      <c r="T8" s="70"/>
      <c r="Y8" s="4">
        <v>254463</v>
      </c>
      <c r="Z8" s="4">
        <f>2649959+3976</f>
        <v>2653935</v>
      </c>
      <c r="AA8" s="4">
        <f>SUM(Y8:Z8)</f>
        <v>2908398</v>
      </c>
    </row>
    <row r="9" spans="1:27" ht="13.5" thickBot="1">
      <c r="A9" s="199" t="s">
        <v>10</v>
      </c>
      <c r="B9" s="27"/>
      <c r="C9" s="2">
        <v>2926491</v>
      </c>
      <c r="D9" s="42"/>
      <c r="E9" s="2">
        <v>1056247</v>
      </c>
      <c r="F9" s="33"/>
      <c r="G9" s="2"/>
      <c r="H9" s="33"/>
      <c r="I9" s="2"/>
      <c r="J9" s="33"/>
      <c r="K9" s="6">
        <v>0</v>
      </c>
      <c r="L9" s="33"/>
      <c r="M9" s="6">
        <v>0</v>
      </c>
      <c r="N9" s="33"/>
      <c r="O9" s="64"/>
      <c r="P9" s="70"/>
      <c r="Q9" s="1">
        <v>1025907</v>
      </c>
      <c r="R9" s="76"/>
      <c r="S9" s="80">
        <v>5008645</v>
      </c>
      <c r="T9" s="70"/>
      <c r="Y9" s="4">
        <v>1025907</v>
      </c>
      <c r="AA9" s="4">
        <f>SUM(Y9:Z9)</f>
        <v>1025907</v>
      </c>
    </row>
    <row r="10" spans="1:27" ht="13.5" thickBot="1">
      <c r="A10" s="7"/>
      <c r="B10" s="28"/>
      <c r="C10" s="8">
        <v>3448991</v>
      </c>
      <c r="D10" s="43">
        <v>51.8388017976042</v>
      </c>
      <c r="E10" s="8">
        <v>2463439</v>
      </c>
      <c r="F10" s="31">
        <v>37.02582177265417</v>
      </c>
      <c r="G10" s="8">
        <v>1496142</v>
      </c>
      <c r="H10" s="31">
        <v>22.487216869823996</v>
      </c>
      <c r="I10" s="8">
        <v>800000</v>
      </c>
      <c r="J10" s="31">
        <v>12.024108337216118</v>
      </c>
      <c r="K10" s="8">
        <v>4268650</v>
      </c>
      <c r="L10" s="31">
        <v>64.15838756707198</v>
      </c>
      <c r="M10" s="8">
        <v>2613655</v>
      </c>
      <c r="N10" s="31">
        <v>39.28358859513324</v>
      </c>
      <c r="O10" s="65">
        <v>15090877</v>
      </c>
      <c r="P10" s="71">
        <v>226.8179249395037</v>
      </c>
      <c r="Q10" s="73">
        <v>15408398</v>
      </c>
      <c r="R10" s="43">
        <v>231.5903085686802</v>
      </c>
      <c r="S10" s="81">
        <v>27845340</v>
      </c>
      <c r="T10" s="88">
        <v>418.5192310582718</v>
      </c>
      <c r="Y10" s="8">
        <f>SUM(Y7:Y9)</f>
        <v>12754463</v>
      </c>
      <c r="Z10" s="8">
        <f>SUM(Z7:Z9)</f>
        <v>2653935</v>
      </c>
      <c r="AA10" s="8">
        <f>SUM(AA7:AA9)</f>
        <v>15408398</v>
      </c>
    </row>
    <row r="11" spans="1:25" ht="12.75">
      <c r="A11" s="199" t="s">
        <v>11</v>
      </c>
      <c r="B11" s="27">
        <v>81607</v>
      </c>
      <c r="C11" s="2"/>
      <c r="D11" s="42"/>
      <c r="E11" s="2"/>
      <c r="F11" s="33"/>
      <c r="G11" s="2"/>
      <c r="H11" s="33"/>
      <c r="I11" s="2"/>
      <c r="J11" s="33"/>
      <c r="K11" s="1"/>
      <c r="L11" s="33"/>
      <c r="M11" s="1"/>
      <c r="N11" s="33"/>
      <c r="O11" s="64"/>
      <c r="P11" s="70"/>
      <c r="R11" s="76"/>
      <c r="S11" s="80">
        <v>0</v>
      </c>
      <c r="T11" s="70"/>
      <c r="Y11" s="4"/>
    </row>
    <row r="12" spans="1:27" ht="12.75">
      <c r="A12" s="199" t="s">
        <v>8</v>
      </c>
      <c r="B12" s="27"/>
      <c r="C12" s="2">
        <v>100000</v>
      </c>
      <c r="D12" s="42"/>
      <c r="E12" s="2"/>
      <c r="F12" s="33"/>
      <c r="G12" s="2">
        <v>0</v>
      </c>
      <c r="H12" s="33"/>
      <c r="I12" s="2">
        <v>206964</v>
      </c>
      <c r="J12" s="33"/>
      <c r="K12" s="3">
        <v>0</v>
      </c>
      <c r="L12" s="33"/>
      <c r="M12" s="3">
        <v>0</v>
      </c>
      <c r="N12" s="33"/>
      <c r="O12" s="64"/>
      <c r="P12" s="70"/>
      <c r="Q12" s="1">
        <v>1779404</v>
      </c>
      <c r="R12" s="76"/>
      <c r="S12" s="80">
        <v>306964</v>
      </c>
      <c r="T12" s="70"/>
      <c r="Y12" s="4">
        <v>0</v>
      </c>
      <c r="Z12" s="4">
        <f>1751364+28040</f>
        <v>1779404</v>
      </c>
      <c r="AA12" s="4">
        <f>SUM(Y12:Z12)</f>
        <v>1779404</v>
      </c>
    </row>
    <row r="13" spans="1:27" ht="12.75">
      <c r="A13" s="199" t="s">
        <v>9</v>
      </c>
      <c r="B13" s="27"/>
      <c r="C13" s="2">
        <v>252114</v>
      </c>
      <c r="D13" s="42"/>
      <c r="E13" s="2">
        <v>2591021</v>
      </c>
      <c r="F13" s="33"/>
      <c r="G13" s="2">
        <v>0</v>
      </c>
      <c r="H13" s="33"/>
      <c r="I13" s="2">
        <v>200000</v>
      </c>
      <c r="J13" s="33"/>
      <c r="K13" s="5">
        <v>0</v>
      </c>
      <c r="L13" s="33"/>
      <c r="M13" s="5">
        <v>740336</v>
      </c>
      <c r="N13" s="33"/>
      <c r="O13" s="64"/>
      <c r="P13" s="70"/>
      <c r="Q13" s="1">
        <v>5949079</v>
      </c>
      <c r="R13" s="76"/>
      <c r="S13" s="80">
        <v>5653471</v>
      </c>
      <c r="T13" s="70"/>
      <c r="Y13" s="4">
        <v>1870000</v>
      </c>
      <c r="Z13" s="4">
        <v>4079079</v>
      </c>
      <c r="AA13" s="4">
        <f>SUM(Y13:Z13)</f>
        <v>5949079</v>
      </c>
    </row>
    <row r="14" spans="1:27" ht="13.5" thickBot="1">
      <c r="A14" s="199" t="s">
        <v>10</v>
      </c>
      <c r="B14" s="27"/>
      <c r="C14" s="2"/>
      <c r="D14" s="42"/>
      <c r="E14" s="2">
        <v>167500</v>
      </c>
      <c r="F14" s="33"/>
      <c r="G14" s="2">
        <v>0</v>
      </c>
      <c r="H14" s="33"/>
      <c r="I14" s="2">
        <v>143920</v>
      </c>
      <c r="J14" s="33"/>
      <c r="K14" s="6">
        <v>0</v>
      </c>
      <c r="L14" s="33"/>
      <c r="M14" s="6">
        <v>0</v>
      </c>
      <c r="N14" s="33"/>
      <c r="O14" s="64"/>
      <c r="P14" s="70"/>
      <c r="Q14" s="1">
        <v>388611</v>
      </c>
      <c r="R14" s="76"/>
      <c r="S14" s="80">
        <v>728071</v>
      </c>
      <c r="T14" s="70"/>
      <c r="Y14" s="4">
        <v>416651</v>
      </c>
      <c r="AA14" s="4">
        <f>SUM(Y14:Z14)</f>
        <v>416651</v>
      </c>
    </row>
    <row r="15" spans="1:27" ht="13.5" thickBot="1">
      <c r="A15" s="7"/>
      <c r="B15" s="28"/>
      <c r="C15" s="8">
        <v>352114</v>
      </c>
      <c r="D15" s="43">
        <v>4.31475241094514</v>
      </c>
      <c r="E15" s="8">
        <v>2758521</v>
      </c>
      <c r="F15" s="34">
        <v>33.80250468709792</v>
      </c>
      <c r="G15" s="8">
        <v>0</v>
      </c>
      <c r="H15" s="34">
        <v>0</v>
      </c>
      <c r="I15" s="8">
        <v>550884</v>
      </c>
      <c r="J15" s="34">
        <v>6.7504503290158935</v>
      </c>
      <c r="K15" s="8">
        <v>0</v>
      </c>
      <c r="L15" s="34">
        <v>0</v>
      </c>
      <c r="M15" s="8">
        <v>740336</v>
      </c>
      <c r="N15" s="34">
        <v>9.07196686558751</v>
      </c>
      <c r="O15" s="65">
        <v>4401855</v>
      </c>
      <c r="P15" s="71">
        <v>53.939674292646465</v>
      </c>
      <c r="Q15" s="73">
        <v>8117094</v>
      </c>
      <c r="R15" s="77">
        <v>99.80925655887363</v>
      </c>
      <c r="S15" s="81">
        <v>6688506</v>
      </c>
      <c r="T15" s="88">
        <v>81.95995441567513</v>
      </c>
      <c r="V15" s="38"/>
      <c r="Y15" s="8">
        <f>SUM(Y12:Y14)</f>
        <v>2286651</v>
      </c>
      <c r="Z15" s="8">
        <f>SUM(Z12:Z14)</f>
        <v>5858483</v>
      </c>
      <c r="AA15" s="8">
        <f>SUM(AA12:AA14)</f>
        <v>8145134</v>
      </c>
    </row>
    <row r="16" spans="1:25" ht="12.75">
      <c r="A16" s="199" t="s">
        <v>12</v>
      </c>
      <c r="B16" s="27">
        <v>26560</v>
      </c>
      <c r="C16" s="2"/>
      <c r="D16" s="42"/>
      <c r="E16" s="2"/>
      <c r="F16" s="33"/>
      <c r="G16" s="2"/>
      <c r="H16" s="33"/>
      <c r="I16" s="2"/>
      <c r="J16" s="33"/>
      <c r="K16" s="1"/>
      <c r="L16" s="33"/>
      <c r="M16" s="1"/>
      <c r="N16" s="33"/>
      <c r="O16" s="64"/>
      <c r="P16" s="70"/>
      <c r="R16" s="76"/>
      <c r="S16" s="80">
        <v>0</v>
      </c>
      <c r="T16" s="70"/>
      <c r="Y16" s="4"/>
    </row>
    <row r="17" spans="1:27" ht="12.75">
      <c r="A17" s="199" t="s">
        <v>8</v>
      </c>
      <c r="B17" s="27"/>
      <c r="C17" s="2">
        <v>50000</v>
      </c>
      <c r="D17" s="42"/>
      <c r="E17" s="2">
        <v>1700000</v>
      </c>
      <c r="F17" s="33"/>
      <c r="G17" s="2">
        <v>1139000</v>
      </c>
      <c r="H17" s="33"/>
      <c r="I17" s="2"/>
      <c r="J17" s="33"/>
      <c r="K17" s="3">
        <v>1500000</v>
      </c>
      <c r="L17" s="33"/>
      <c r="M17" s="3">
        <v>146000</v>
      </c>
      <c r="N17" s="33"/>
      <c r="O17" s="64"/>
      <c r="P17" s="70"/>
      <c r="Q17" s="1">
        <v>6784130</v>
      </c>
      <c r="R17" s="76"/>
      <c r="S17" s="80">
        <v>10784999</v>
      </c>
      <c r="T17" s="70"/>
      <c r="Y17" s="4">
        <v>6249999</v>
      </c>
      <c r="Z17" s="4">
        <v>534131</v>
      </c>
      <c r="AA17" s="4">
        <f>SUM(Y17:Z17)</f>
        <v>6784130</v>
      </c>
    </row>
    <row r="18" spans="1:27" ht="12.75">
      <c r="A18" s="199" t="s">
        <v>9</v>
      </c>
      <c r="B18" s="27"/>
      <c r="C18" s="2">
        <v>1085277.5</v>
      </c>
      <c r="D18" s="42"/>
      <c r="E18" s="2">
        <v>50500</v>
      </c>
      <c r="F18" s="33"/>
      <c r="G18" s="2">
        <v>290836</v>
      </c>
      <c r="H18" s="33"/>
      <c r="I18" s="2"/>
      <c r="J18" s="33"/>
      <c r="K18" s="5">
        <v>979381</v>
      </c>
      <c r="L18" s="33"/>
      <c r="M18" s="5">
        <v>1224226</v>
      </c>
      <c r="N18" s="33"/>
      <c r="O18" s="64"/>
      <c r="P18" s="70"/>
      <c r="Q18" s="1">
        <v>9887638</v>
      </c>
      <c r="R18" s="76"/>
      <c r="S18" s="80">
        <v>12380220.5</v>
      </c>
      <c r="T18" s="70"/>
      <c r="Y18" s="4">
        <v>8750000</v>
      </c>
      <c r="Z18" s="4">
        <v>1137638</v>
      </c>
      <c r="AA18" s="4">
        <f>SUM(Y18:Z18)</f>
        <v>9887638</v>
      </c>
    </row>
    <row r="19" spans="1:27" ht="13.5" thickBot="1">
      <c r="A19" s="199" t="s">
        <v>10</v>
      </c>
      <c r="B19" s="27"/>
      <c r="C19" s="2">
        <v>826500</v>
      </c>
      <c r="D19" s="42"/>
      <c r="E19" s="2"/>
      <c r="F19" s="33"/>
      <c r="G19" s="2"/>
      <c r="H19" s="33"/>
      <c r="I19" s="2"/>
      <c r="J19" s="33"/>
      <c r="K19" s="6">
        <v>0</v>
      </c>
      <c r="L19" s="33"/>
      <c r="M19" s="6">
        <v>0</v>
      </c>
      <c r="N19" s="33"/>
      <c r="O19" s="64"/>
      <c r="P19" s="70"/>
      <c r="Q19" s="1">
        <v>0</v>
      </c>
      <c r="R19" s="76"/>
      <c r="S19" s="80">
        <v>826500</v>
      </c>
      <c r="T19" s="70"/>
      <c r="Y19" s="4">
        <v>0</v>
      </c>
      <c r="AA19" s="4">
        <f>SUM(Y19:Z19)</f>
        <v>0</v>
      </c>
    </row>
    <row r="20" spans="1:27" ht="13.5" thickBot="1">
      <c r="A20" s="7"/>
      <c r="B20" s="28"/>
      <c r="C20" s="8">
        <v>1961777.5</v>
      </c>
      <c r="D20" s="43">
        <v>73.8621046686747</v>
      </c>
      <c r="E20" s="8">
        <v>1750500</v>
      </c>
      <c r="F20" s="34">
        <v>65.90737951807229</v>
      </c>
      <c r="G20" s="8">
        <v>1429836</v>
      </c>
      <c r="H20" s="34">
        <v>53.83418674698795</v>
      </c>
      <c r="I20" s="8">
        <v>0</v>
      </c>
      <c r="J20" s="34">
        <v>0</v>
      </c>
      <c r="K20" s="8">
        <v>2479381</v>
      </c>
      <c r="L20" s="34">
        <v>93.35018825301205</v>
      </c>
      <c r="M20" s="8">
        <v>1370226</v>
      </c>
      <c r="N20" s="34">
        <v>51.589834337349394</v>
      </c>
      <c r="O20" s="65">
        <v>8991720.5</v>
      </c>
      <c r="P20" s="71">
        <v>338.5436935240964</v>
      </c>
      <c r="Q20" s="73">
        <v>16671768</v>
      </c>
      <c r="R20" s="77">
        <v>627.7021084337349</v>
      </c>
      <c r="S20" s="81">
        <v>23991719.5</v>
      </c>
      <c r="T20" s="88">
        <v>903.3026920180723</v>
      </c>
      <c r="Y20" s="8">
        <f>SUM(Y17:Y19)</f>
        <v>14999999</v>
      </c>
      <c r="Z20" s="8">
        <f>SUM(Z17:Z19)</f>
        <v>1671769</v>
      </c>
      <c r="AA20" s="8">
        <f>SUM(AA17:AA19)</f>
        <v>16671768</v>
      </c>
    </row>
    <row r="21" spans="1:25" ht="12.75">
      <c r="A21" s="199" t="s">
        <v>13</v>
      </c>
      <c r="B21" s="27">
        <v>37613</v>
      </c>
      <c r="C21" s="2"/>
      <c r="D21" s="42"/>
      <c r="E21" s="2"/>
      <c r="F21" s="33"/>
      <c r="G21" s="2"/>
      <c r="H21" s="33"/>
      <c r="I21" s="2"/>
      <c r="J21" s="33"/>
      <c r="K21" s="1"/>
      <c r="L21" s="33"/>
      <c r="M21" s="1"/>
      <c r="N21" s="33"/>
      <c r="O21" s="64"/>
      <c r="P21" s="70"/>
      <c r="R21" s="76"/>
      <c r="S21" s="80">
        <v>0</v>
      </c>
      <c r="T21" s="70"/>
      <c r="Y21" s="4"/>
    </row>
    <row r="22" spans="1:27" ht="12.75">
      <c r="A22" s="199" t="s">
        <v>8</v>
      </c>
      <c r="B22" s="27"/>
      <c r="C22" s="2"/>
      <c r="D22" s="42"/>
      <c r="E22" s="2">
        <v>675555</v>
      </c>
      <c r="F22" s="33"/>
      <c r="G22" s="2">
        <v>908142</v>
      </c>
      <c r="H22" s="33"/>
      <c r="I22" s="2">
        <v>250000</v>
      </c>
      <c r="J22" s="33"/>
      <c r="K22" s="3">
        <v>434588</v>
      </c>
      <c r="L22" s="33"/>
      <c r="M22" s="3">
        <v>0</v>
      </c>
      <c r="N22" s="33"/>
      <c r="O22" s="64"/>
      <c r="P22" s="70"/>
      <c r="Q22" s="1">
        <v>4499448</v>
      </c>
      <c r="R22" s="76"/>
      <c r="S22" s="80">
        <v>5670136</v>
      </c>
      <c r="T22" s="70"/>
      <c r="Y22" s="4">
        <v>3401851</v>
      </c>
      <c r="Z22" s="4">
        <v>1097597</v>
      </c>
      <c r="AA22" s="4">
        <f>SUM(Y22:Z22)</f>
        <v>4499448</v>
      </c>
    </row>
    <row r="23" spans="1:27" ht="12.75">
      <c r="A23" s="199" t="s">
        <v>9</v>
      </c>
      <c r="B23" s="27"/>
      <c r="C23" s="2">
        <v>52500</v>
      </c>
      <c r="D23" s="42"/>
      <c r="E23" s="2">
        <v>1016438</v>
      </c>
      <c r="F23" s="33"/>
      <c r="G23" s="2">
        <v>572158</v>
      </c>
      <c r="H23" s="33"/>
      <c r="I23" s="2"/>
      <c r="J23" s="33"/>
      <c r="K23" s="5">
        <v>125000</v>
      </c>
      <c r="L23" s="33"/>
      <c r="M23" s="5">
        <v>0</v>
      </c>
      <c r="N23" s="33"/>
      <c r="O23" s="64"/>
      <c r="P23" s="70"/>
      <c r="Q23" s="1">
        <v>15450307</v>
      </c>
      <c r="R23" s="76"/>
      <c r="S23" s="80">
        <v>12714245</v>
      </c>
      <c r="T23" s="70"/>
      <c r="Y23" s="4">
        <f>10948149</f>
        <v>10948149</v>
      </c>
      <c r="Z23" s="4">
        <f>845753+3656405</f>
        <v>4502158</v>
      </c>
      <c r="AA23" s="4">
        <f>SUM(Y23:Z23)</f>
        <v>15450307</v>
      </c>
    </row>
    <row r="24" spans="1:27" ht="13.5" thickBot="1">
      <c r="A24" s="199" t="s">
        <v>10</v>
      </c>
      <c r="B24" s="27"/>
      <c r="C24" s="2"/>
      <c r="D24" s="42"/>
      <c r="E24" s="2"/>
      <c r="F24" s="33"/>
      <c r="G24" s="2"/>
      <c r="H24" s="33"/>
      <c r="I24" s="2"/>
      <c r="J24" s="33"/>
      <c r="K24" s="6">
        <v>0</v>
      </c>
      <c r="L24" s="33"/>
      <c r="M24" s="6">
        <v>0</v>
      </c>
      <c r="N24" s="33"/>
      <c r="O24" s="64"/>
      <c r="P24" s="70"/>
      <c r="Q24" s="1">
        <v>400000</v>
      </c>
      <c r="R24" s="76"/>
      <c r="S24" s="80">
        <v>400000</v>
      </c>
      <c r="T24" s="70"/>
      <c r="Y24" s="4">
        <v>400000</v>
      </c>
      <c r="AA24" s="4">
        <f>SUM(Y24:Z24)</f>
        <v>400000</v>
      </c>
    </row>
    <row r="25" spans="1:27" ht="13.5" thickBot="1">
      <c r="A25" s="7"/>
      <c r="B25" s="28"/>
      <c r="C25" s="8">
        <v>52500</v>
      </c>
      <c r="D25" s="43">
        <v>1.3957940073910615</v>
      </c>
      <c r="E25" s="8">
        <v>1691993</v>
      </c>
      <c r="F25" s="34">
        <v>44.984260760907134</v>
      </c>
      <c r="G25" s="8">
        <v>1480300</v>
      </c>
      <c r="H25" s="34">
        <v>39.35607369792359</v>
      </c>
      <c r="I25" s="8">
        <v>250000</v>
      </c>
      <c r="J25" s="34">
        <v>6.646638130433627</v>
      </c>
      <c r="K25" s="8">
        <v>559588</v>
      </c>
      <c r="L25" s="34">
        <v>14.87751575253237</v>
      </c>
      <c r="M25" s="8">
        <v>0</v>
      </c>
      <c r="N25" s="34">
        <v>0</v>
      </c>
      <c r="O25" s="65">
        <v>4034381</v>
      </c>
      <c r="P25" s="71">
        <v>107.26028234918778</v>
      </c>
      <c r="Q25" s="73">
        <v>20349755</v>
      </c>
      <c r="R25" s="77">
        <v>541.0298301119294</v>
      </c>
      <c r="S25" s="81">
        <v>18784381</v>
      </c>
      <c r="T25" s="88">
        <v>499.41193204477173</v>
      </c>
      <c r="Y25" s="8">
        <f>SUM(Y22:Y24)</f>
        <v>14750000</v>
      </c>
      <c r="Z25" s="8">
        <f>SUM(Z22:Z24)</f>
        <v>5599755</v>
      </c>
      <c r="AA25" s="8">
        <f>SUM(AA22:AA24)</f>
        <v>20349755</v>
      </c>
    </row>
    <row r="26" spans="1:25" ht="12.75">
      <c r="A26" s="199" t="s">
        <v>14</v>
      </c>
      <c r="B26" s="27">
        <v>32014</v>
      </c>
      <c r="C26" s="2"/>
      <c r="D26" s="42"/>
      <c r="E26" s="2"/>
      <c r="F26" s="33"/>
      <c r="G26" s="2"/>
      <c r="H26" s="33"/>
      <c r="I26" s="2"/>
      <c r="J26" s="33"/>
      <c r="K26" s="1"/>
      <c r="L26" s="33"/>
      <c r="M26" s="1"/>
      <c r="N26" s="33"/>
      <c r="O26" s="64"/>
      <c r="P26" s="70"/>
      <c r="R26" s="76"/>
      <c r="S26" s="80">
        <v>0</v>
      </c>
      <c r="T26" s="70"/>
      <c r="Y26" s="4"/>
    </row>
    <row r="27" spans="1:27" ht="12.75">
      <c r="A27" s="199" t="s">
        <v>8</v>
      </c>
      <c r="B27" s="27"/>
      <c r="C27" s="2"/>
      <c r="D27" s="42"/>
      <c r="E27" s="2"/>
      <c r="F27" s="33"/>
      <c r="G27" s="2">
        <v>27750</v>
      </c>
      <c r="H27" s="33"/>
      <c r="I27" s="2">
        <v>752000</v>
      </c>
      <c r="J27" s="33"/>
      <c r="K27" s="3">
        <v>0</v>
      </c>
      <c r="L27" s="33"/>
      <c r="M27" s="3">
        <v>2097103</v>
      </c>
      <c r="N27" s="33"/>
      <c r="O27" s="64"/>
      <c r="P27" s="70"/>
      <c r="Q27" s="1">
        <v>1834216</v>
      </c>
      <c r="R27" s="76"/>
      <c r="S27" s="80">
        <v>3852319</v>
      </c>
      <c r="T27" s="70"/>
      <c r="Y27" s="4">
        <v>975466</v>
      </c>
      <c r="Z27" s="4">
        <v>858750</v>
      </c>
      <c r="AA27" s="4">
        <f>SUM(Y27:Z27)</f>
        <v>1834216</v>
      </c>
    </row>
    <row r="28" spans="1:27" ht="12.75">
      <c r="A28" s="199" t="s">
        <v>9</v>
      </c>
      <c r="B28" s="27"/>
      <c r="C28" s="2">
        <v>300000</v>
      </c>
      <c r="D28" s="42"/>
      <c r="E28" s="2">
        <v>583144</v>
      </c>
      <c r="F28" s="33"/>
      <c r="G28" s="2">
        <v>400000</v>
      </c>
      <c r="H28" s="33"/>
      <c r="I28" s="2">
        <v>590736</v>
      </c>
      <c r="J28" s="33"/>
      <c r="K28" s="5">
        <v>998142</v>
      </c>
      <c r="L28" s="33"/>
      <c r="M28" s="5">
        <v>375261</v>
      </c>
      <c r="N28" s="33"/>
      <c r="O28" s="64"/>
      <c r="P28" s="70"/>
      <c r="Q28" s="1">
        <v>4791217</v>
      </c>
      <c r="R28" s="76"/>
      <c r="S28" s="80">
        <v>6492000</v>
      </c>
      <c r="T28" s="70"/>
      <c r="Y28" s="4">
        <v>3244717</v>
      </c>
      <c r="Z28" s="4">
        <f>1424540+121960</f>
        <v>1546500</v>
      </c>
      <c r="AA28" s="4">
        <f>SUM(Y28:Z28)</f>
        <v>4791217</v>
      </c>
    </row>
    <row r="29" spans="1:27" ht="13.5" thickBot="1">
      <c r="A29" s="199" t="s">
        <v>10</v>
      </c>
      <c r="B29" s="27"/>
      <c r="C29" s="2"/>
      <c r="D29" s="42"/>
      <c r="E29" s="2"/>
      <c r="F29" s="33"/>
      <c r="G29" s="2">
        <v>55000</v>
      </c>
      <c r="H29" s="33"/>
      <c r="I29" s="2">
        <v>70000</v>
      </c>
      <c r="J29" s="33"/>
      <c r="K29" s="6">
        <v>0</v>
      </c>
      <c r="L29" s="33"/>
      <c r="M29" s="6">
        <v>0</v>
      </c>
      <c r="N29" s="33"/>
      <c r="O29" s="64"/>
      <c r="P29" s="70"/>
      <c r="Q29" s="1">
        <v>400740</v>
      </c>
      <c r="R29" s="76"/>
      <c r="S29" s="80">
        <v>246500</v>
      </c>
      <c r="T29" s="70"/>
      <c r="Y29" s="4">
        <v>121500</v>
      </c>
      <c r="Z29" s="58">
        <v>251200</v>
      </c>
      <c r="AA29" s="4">
        <f>SUM(Y29:Z29)</f>
        <v>372700</v>
      </c>
    </row>
    <row r="30" spans="1:27" ht="13.5" thickBot="1">
      <c r="A30" s="7"/>
      <c r="B30" s="28"/>
      <c r="C30" s="8">
        <v>300000</v>
      </c>
      <c r="D30" s="43">
        <v>9.370900231148873</v>
      </c>
      <c r="E30" s="8">
        <v>583144</v>
      </c>
      <c r="F30" s="34">
        <v>18.215280814643595</v>
      </c>
      <c r="G30" s="8">
        <v>482750</v>
      </c>
      <c r="H30" s="34">
        <v>15.079340288623728</v>
      </c>
      <c r="I30" s="8">
        <v>1412736</v>
      </c>
      <c r="J30" s="34">
        <v>44.12869369650778</v>
      </c>
      <c r="K30" s="8">
        <v>998142</v>
      </c>
      <c r="L30" s="34">
        <v>31.17829699506466</v>
      </c>
      <c r="M30" s="8">
        <v>2472364</v>
      </c>
      <c r="N30" s="34">
        <v>77.2275879302805</v>
      </c>
      <c r="O30" s="65">
        <v>6249136</v>
      </c>
      <c r="P30" s="71">
        <v>195.20009995626913</v>
      </c>
      <c r="Q30" s="73">
        <v>7026173</v>
      </c>
      <c r="R30" s="77">
        <v>218.59602049103518</v>
      </c>
      <c r="S30" s="81">
        <v>10590819</v>
      </c>
      <c r="T30" s="88">
        <v>330.81836071718624</v>
      </c>
      <c r="Y30" s="8">
        <f>SUM(Y27:Y29)</f>
        <v>4341683</v>
      </c>
      <c r="Z30" s="59">
        <f>SUM(Z27:Z29)</f>
        <v>2656450</v>
      </c>
      <c r="AA30" s="59">
        <f>SUM(AA27:AA29)</f>
        <v>6998133</v>
      </c>
    </row>
    <row r="31" spans="1:25" ht="12.75">
      <c r="A31" s="199" t="s">
        <v>15</v>
      </c>
      <c r="B31" s="27">
        <v>15639</v>
      </c>
      <c r="C31" s="2"/>
      <c r="D31" s="42"/>
      <c r="E31" s="2"/>
      <c r="F31" s="33"/>
      <c r="G31" s="2"/>
      <c r="H31" s="33"/>
      <c r="I31" s="2"/>
      <c r="J31" s="33"/>
      <c r="K31" s="1"/>
      <c r="L31" s="33"/>
      <c r="M31" s="1"/>
      <c r="N31" s="33"/>
      <c r="O31" s="64"/>
      <c r="P31" s="70"/>
      <c r="R31" s="76"/>
      <c r="S31" s="80">
        <v>0</v>
      </c>
      <c r="T31" s="70"/>
      <c r="Y31" s="4"/>
    </row>
    <row r="32" spans="1:27" ht="12.75">
      <c r="A32" s="199" t="s">
        <v>8</v>
      </c>
      <c r="B32" s="27"/>
      <c r="C32" s="2">
        <v>169375</v>
      </c>
      <c r="D32" s="42"/>
      <c r="E32" s="2">
        <v>250000</v>
      </c>
      <c r="F32" s="33"/>
      <c r="G32" s="2">
        <v>4616218</v>
      </c>
      <c r="H32" s="33"/>
      <c r="I32" s="2">
        <v>70000</v>
      </c>
      <c r="J32" s="33"/>
      <c r="K32" s="3">
        <v>70000</v>
      </c>
      <c r="L32" s="33"/>
      <c r="M32" s="3">
        <v>118400</v>
      </c>
      <c r="N32" s="33"/>
      <c r="O32" s="64"/>
      <c r="P32" s="70"/>
      <c r="Q32" s="1">
        <v>2000000</v>
      </c>
      <c r="R32" s="76"/>
      <c r="S32" s="80">
        <v>7293993</v>
      </c>
      <c r="T32" s="70"/>
      <c r="Y32" s="4">
        <v>2000000</v>
      </c>
      <c r="AA32" s="4">
        <f>SUM(Y32:Z32)</f>
        <v>2000000</v>
      </c>
    </row>
    <row r="33" spans="1:27" ht="12.75">
      <c r="A33" s="199" t="s">
        <v>9</v>
      </c>
      <c r="B33" s="27"/>
      <c r="C33" s="2">
        <v>152616</v>
      </c>
      <c r="D33" s="42"/>
      <c r="E33" s="2">
        <v>446200</v>
      </c>
      <c r="F33" s="33"/>
      <c r="G33" s="2">
        <v>831800</v>
      </c>
      <c r="H33" s="33"/>
      <c r="I33" s="2">
        <v>260000</v>
      </c>
      <c r="J33" s="33"/>
      <c r="K33" s="5">
        <v>1353496</v>
      </c>
      <c r="L33" s="33"/>
      <c r="M33" s="5">
        <v>97542</v>
      </c>
      <c r="N33" s="33"/>
      <c r="O33" s="64"/>
      <c r="P33" s="70"/>
      <c r="Q33" s="1">
        <v>10503433</v>
      </c>
      <c r="R33" s="76"/>
      <c r="S33" s="80">
        <v>12031654</v>
      </c>
      <c r="T33" s="70"/>
      <c r="Y33" s="4">
        <v>8890000</v>
      </c>
      <c r="Z33" s="4">
        <f>1403433+210000</f>
        <v>1613433</v>
      </c>
      <c r="AA33" s="4">
        <f>SUM(Y33:Z33)</f>
        <v>10503433</v>
      </c>
    </row>
    <row r="34" spans="1:27" ht="13.5" thickBot="1">
      <c r="A34" s="199" t="s">
        <v>10</v>
      </c>
      <c r="B34" s="27"/>
      <c r="C34" s="2">
        <v>250000</v>
      </c>
      <c r="D34" s="42"/>
      <c r="E34" s="2">
        <v>246000</v>
      </c>
      <c r="F34" s="33"/>
      <c r="G34" s="2"/>
      <c r="H34" s="33"/>
      <c r="I34" s="2"/>
      <c r="J34" s="33"/>
      <c r="K34" s="6">
        <v>0</v>
      </c>
      <c r="L34" s="33"/>
      <c r="M34" s="6">
        <v>0</v>
      </c>
      <c r="N34" s="33"/>
      <c r="O34" s="64"/>
      <c r="P34" s="70"/>
      <c r="Q34" s="1">
        <v>0</v>
      </c>
      <c r="R34" s="76"/>
      <c r="S34" s="80">
        <v>496000</v>
      </c>
      <c r="T34" s="70"/>
      <c r="Y34" s="4">
        <v>0</v>
      </c>
      <c r="AA34" s="4">
        <f>SUM(Y34:Z34)</f>
        <v>0</v>
      </c>
    </row>
    <row r="35" spans="1:27" ht="13.5" thickBot="1">
      <c r="A35" s="7"/>
      <c r="B35" s="28"/>
      <c r="C35" s="8">
        <v>571991</v>
      </c>
      <c r="D35" s="43">
        <v>36.57465311081271</v>
      </c>
      <c r="E35" s="8">
        <v>942200</v>
      </c>
      <c r="F35" s="34">
        <v>60.24681885031012</v>
      </c>
      <c r="G35" s="8">
        <v>5448018</v>
      </c>
      <c r="H35" s="34">
        <v>348.36102052560904</v>
      </c>
      <c r="I35" s="8">
        <v>330000</v>
      </c>
      <c r="J35" s="34">
        <v>21.101093420295417</v>
      </c>
      <c r="K35" s="8">
        <v>1423496</v>
      </c>
      <c r="L35" s="34">
        <v>91.02218811944498</v>
      </c>
      <c r="M35" s="8">
        <v>215942</v>
      </c>
      <c r="N35" s="34">
        <v>13.807916107167978</v>
      </c>
      <c r="O35" s="65">
        <v>8931647</v>
      </c>
      <c r="P35" s="71">
        <v>571.1136901336403</v>
      </c>
      <c r="Q35" s="73">
        <v>12503433</v>
      </c>
      <c r="R35" s="77">
        <v>799.5033569921351</v>
      </c>
      <c r="S35" s="81">
        <v>19821647</v>
      </c>
      <c r="T35" s="88">
        <v>1267.449773003389</v>
      </c>
      <c r="Y35" s="8">
        <f>SUM(Y32:Y34)</f>
        <v>10890000</v>
      </c>
      <c r="Z35" s="8">
        <f>SUM(Z32:Z34)</f>
        <v>1613433</v>
      </c>
      <c r="AA35" s="8">
        <f>SUM(AA32:AA34)</f>
        <v>12503433</v>
      </c>
    </row>
    <row r="36" spans="1:25" ht="12.75">
      <c r="A36" s="199" t="s">
        <v>16</v>
      </c>
      <c r="B36" s="27">
        <v>12538</v>
      </c>
      <c r="C36" s="2"/>
      <c r="D36" s="42"/>
      <c r="E36" s="2"/>
      <c r="F36" s="33"/>
      <c r="G36" s="2"/>
      <c r="H36" s="33"/>
      <c r="I36" s="2"/>
      <c r="J36" s="33"/>
      <c r="K36" s="1"/>
      <c r="L36" s="33"/>
      <c r="M36" s="1"/>
      <c r="N36" s="33"/>
      <c r="O36" s="64"/>
      <c r="P36" s="70"/>
      <c r="R36" s="76"/>
      <c r="S36" s="80">
        <v>0</v>
      </c>
      <c r="T36" s="70"/>
      <c r="Y36" s="4"/>
    </row>
    <row r="37" spans="1:27" ht="12.75">
      <c r="A37" s="199" t="s">
        <v>8</v>
      </c>
      <c r="B37" s="27"/>
      <c r="C37" s="2">
        <v>20000</v>
      </c>
      <c r="D37" s="42"/>
      <c r="E37" s="2">
        <v>125000</v>
      </c>
      <c r="F37" s="33"/>
      <c r="G37" s="2"/>
      <c r="H37" s="33"/>
      <c r="I37" s="2"/>
      <c r="J37" s="33"/>
      <c r="K37" s="3">
        <v>302061</v>
      </c>
      <c r="L37" s="33"/>
      <c r="M37" s="3">
        <v>0</v>
      </c>
      <c r="N37" s="33"/>
      <c r="O37" s="64"/>
      <c r="P37" s="70"/>
      <c r="Q37" s="1">
        <v>3693059</v>
      </c>
      <c r="R37" s="76"/>
      <c r="S37" s="80">
        <v>3741797</v>
      </c>
      <c r="T37" s="70"/>
      <c r="Y37" s="4">
        <v>3294736</v>
      </c>
      <c r="Z37" s="4">
        <v>398323</v>
      </c>
      <c r="AA37" s="4">
        <f>SUM(Y37:Z37)</f>
        <v>3693059</v>
      </c>
    </row>
    <row r="38" spans="1:27" ht="12.75">
      <c r="A38" s="199" t="s">
        <v>9</v>
      </c>
      <c r="B38" s="27"/>
      <c r="C38" s="2">
        <v>772385</v>
      </c>
      <c r="D38" s="42"/>
      <c r="E38" s="2">
        <v>301500</v>
      </c>
      <c r="F38" s="33"/>
      <c r="G38" s="2">
        <v>214500</v>
      </c>
      <c r="H38" s="33"/>
      <c r="I38" s="2">
        <v>142155</v>
      </c>
      <c r="J38" s="33"/>
      <c r="K38" s="5">
        <v>487039</v>
      </c>
      <c r="L38" s="33"/>
      <c r="M38" s="5">
        <v>142500</v>
      </c>
      <c r="N38" s="33"/>
      <c r="O38" s="64"/>
      <c r="P38" s="70"/>
      <c r="Q38" s="1">
        <v>4697109</v>
      </c>
      <c r="R38" s="76"/>
      <c r="S38" s="80">
        <v>5757188</v>
      </c>
      <c r="T38" s="70"/>
      <c r="Y38" s="4">
        <v>3697109</v>
      </c>
      <c r="Z38" s="4">
        <v>1000000</v>
      </c>
      <c r="AA38" s="4">
        <f>SUM(Y38:Z38)</f>
        <v>4697109</v>
      </c>
    </row>
    <row r="39" spans="1:27" ht="13.5" thickBot="1">
      <c r="A39" s="199" t="s">
        <v>10</v>
      </c>
      <c r="B39" s="27"/>
      <c r="C39" s="2"/>
      <c r="D39" s="42"/>
      <c r="E39" s="2">
        <v>72500</v>
      </c>
      <c r="F39" s="33"/>
      <c r="G39" s="2">
        <v>141000</v>
      </c>
      <c r="H39" s="33"/>
      <c r="I39" s="2">
        <v>55546</v>
      </c>
      <c r="J39" s="33"/>
      <c r="K39" s="6">
        <v>2454</v>
      </c>
      <c r="L39" s="33"/>
      <c r="M39" s="6">
        <v>0</v>
      </c>
      <c r="N39" s="33"/>
      <c r="O39" s="64"/>
      <c r="P39" s="70"/>
      <c r="Q39" s="1">
        <v>81950</v>
      </c>
      <c r="R39" s="76"/>
      <c r="S39" s="80">
        <v>302750</v>
      </c>
      <c r="T39" s="70"/>
      <c r="Y39" s="4">
        <v>31250</v>
      </c>
      <c r="Z39" s="4">
        <v>50700</v>
      </c>
      <c r="AA39" s="4">
        <f>SUM(Y39:Z39)</f>
        <v>81950</v>
      </c>
    </row>
    <row r="40" spans="1:27" ht="13.5" thickBot="1">
      <c r="A40" s="7"/>
      <c r="B40" s="28"/>
      <c r="C40" s="8">
        <v>792385</v>
      </c>
      <c r="D40" s="43">
        <v>63.19867602488435</v>
      </c>
      <c r="E40" s="8">
        <v>499000</v>
      </c>
      <c r="F40" s="34">
        <v>39.79901100654012</v>
      </c>
      <c r="G40" s="8">
        <v>355500</v>
      </c>
      <c r="H40" s="34">
        <v>28.353804434519063</v>
      </c>
      <c r="I40" s="8">
        <v>197701</v>
      </c>
      <c r="J40" s="34">
        <v>15.76814483968735</v>
      </c>
      <c r="K40" s="8">
        <v>791554</v>
      </c>
      <c r="L40" s="34">
        <v>63.13239751156484</v>
      </c>
      <c r="M40" s="8">
        <v>142500</v>
      </c>
      <c r="N40" s="34">
        <v>11.365449034933802</v>
      </c>
      <c r="O40" s="65">
        <v>2778640</v>
      </c>
      <c r="P40" s="71">
        <v>221.6174828521295</v>
      </c>
      <c r="Q40" s="73">
        <v>8472118</v>
      </c>
      <c r="R40" s="77">
        <v>541.7301617750495</v>
      </c>
      <c r="S40" s="81">
        <v>9801735</v>
      </c>
      <c r="T40" s="88">
        <v>781.7622427819429</v>
      </c>
      <c r="Y40" s="8">
        <f>SUM(Y37:Y39)</f>
        <v>7023095</v>
      </c>
      <c r="Z40" s="8">
        <f>SUM(Z37:Z39)</f>
        <v>1449023</v>
      </c>
      <c r="AA40" s="8">
        <f>SUM(AA37:AA39)</f>
        <v>8472118</v>
      </c>
    </row>
    <row r="41" spans="1:25" ht="12.75">
      <c r="A41" s="199" t="s">
        <v>17</v>
      </c>
      <c r="B41" s="27">
        <v>8807</v>
      </c>
      <c r="C41" s="2"/>
      <c r="D41" s="42"/>
      <c r="E41" s="2"/>
      <c r="F41" s="33"/>
      <c r="G41" s="2"/>
      <c r="H41" s="33"/>
      <c r="I41" s="2"/>
      <c r="J41" s="33"/>
      <c r="K41" s="1"/>
      <c r="L41" s="33"/>
      <c r="M41" s="1"/>
      <c r="N41" s="33"/>
      <c r="O41" s="64"/>
      <c r="P41" s="70"/>
      <c r="R41" s="76"/>
      <c r="S41" s="80">
        <v>0</v>
      </c>
      <c r="T41" s="70"/>
      <c r="Y41" s="4"/>
    </row>
    <row r="42" spans="1:27" ht="12.75">
      <c r="A42" s="199" t="s">
        <v>8</v>
      </c>
      <c r="B42" s="27"/>
      <c r="C42" s="2"/>
      <c r="D42" s="42"/>
      <c r="E42" s="2"/>
      <c r="F42" s="33"/>
      <c r="G42" s="2">
        <v>319000</v>
      </c>
      <c r="H42" s="33"/>
      <c r="I42" s="2">
        <v>1000000</v>
      </c>
      <c r="J42" s="33"/>
      <c r="K42" s="3">
        <v>2000000</v>
      </c>
      <c r="L42" s="33"/>
      <c r="M42" s="3">
        <v>2500000</v>
      </c>
      <c r="N42" s="33"/>
      <c r="O42" s="64"/>
      <c r="P42" s="70"/>
      <c r="Q42" s="1">
        <v>4500000</v>
      </c>
      <c r="R42" s="76"/>
      <c r="S42" s="80">
        <v>10319000</v>
      </c>
      <c r="T42" s="70"/>
      <c r="Y42" s="4">
        <v>4500000</v>
      </c>
      <c r="AA42" s="4">
        <f>SUM(Y42:Z42)</f>
        <v>4500000</v>
      </c>
    </row>
    <row r="43" spans="1:27" ht="12.75">
      <c r="A43" s="199" t="s">
        <v>9</v>
      </c>
      <c r="B43" s="27"/>
      <c r="C43" s="2">
        <v>653530</v>
      </c>
      <c r="D43" s="42"/>
      <c r="E43" s="2">
        <v>378920</v>
      </c>
      <c r="F43" s="33"/>
      <c r="G43" s="2">
        <v>90000</v>
      </c>
      <c r="H43" s="33"/>
      <c r="I43" s="2">
        <v>373811</v>
      </c>
      <c r="J43" s="33"/>
      <c r="K43" s="5">
        <v>1392300</v>
      </c>
      <c r="L43" s="33"/>
      <c r="M43" s="5">
        <v>0</v>
      </c>
      <c r="N43" s="33"/>
      <c r="O43" s="64"/>
      <c r="P43" s="70"/>
      <c r="Q43" s="1">
        <v>1789269</v>
      </c>
      <c r="R43" s="76"/>
      <c r="S43" s="80">
        <v>3465486</v>
      </c>
      <c r="T43" s="70"/>
      <c r="Y43" s="4">
        <v>576925</v>
      </c>
      <c r="Z43" s="4">
        <v>1212344</v>
      </c>
      <c r="AA43" s="4">
        <f>SUM(Y43:Z43)</f>
        <v>1789269</v>
      </c>
    </row>
    <row r="44" spans="1:27" ht="13.5" thickBot="1">
      <c r="A44" s="199" t="s">
        <v>10</v>
      </c>
      <c r="B44" s="27"/>
      <c r="C44" s="2"/>
      <c r="D44" s="42"/>
      <c r="E44" s="2"/>
      <c r="F44" s="33"/>
      <c r="G44" s="2"/>
      <c r="H44" s="33"/>
      <c r="I44" s="2"/>
      <c r="J44" s="33"/>
      <c r="K44" s="6">
        <v>0</v>
      </c>
      <c r="L44" s="33"/>
      <c r="M44" s="6">
        <v>0</v>
      </c>
      <c r="N44" s="33"/>
      <c r="O44" s="64"/>
      <c r="P44" s="70"/>
      <c r="Q44" s="1">
        <v>108750</v>
      </c>
      <c r="R44" s="76"/>
      <c r="S44" s="80">
        <v>108750</v>
      </c>
      <c r="T44" s="70"/>
      <c r="Y44" s="4">
        <v>108750</v>
      </c>
      <c r="AA44" s="4">
        <f>SUM(Y44:Z44)</f>
        <v>108750</v>
      </c>
    </row>
    <row r="45" spans="1:27" ht="13.5" thickBot="1">
      <c r="A45" s="7"/>
      <c r="B45" s="28"/>
      <c r="C45" s="8">
        <v>653530</v>
      </c>
      <c r="D45" s="43">
        <v>74.20574542977177</v>
      </c>
      <c r="E45" s="8">
        <v>378920</v>
      </c>
      <c r="F45" s="34">
        <v>43.02486658339957</v>
      </c>
      <c r="G45" s="8">
        <v>409000</v>
      </c>
      <c r="H45" s="34">
        <v>46.44033155444533</v>
      </c>
      <c r="I45" s="8">
        <v>1373811</v>
      </c>
      <c r="J45" s="34">
        <v>155.99080277052346</v>
      </c>
      <c r="K45" s="8">
        <v>3392300</v>
      </c>
      <c r="L45" s="34">
        <v>385.18224139888724</v>
      </c>
      <c r="M45" s="8">
        <v>2500000</v>
      </c>
      <c r="N45" s="34">
        <v>283.86510730101054</v>
      </c>
      <c r="O45" s="65">
        <v>8707561</v>
      </c>
      <c r="P45" s="71">
        <v>988.709095038038</v>
      </c>
      <c r="Q45" s="73">
        <v>6398019</v>
      </c>
      <c r="R45" s="77">
        <v>726.4697399795617</v>
      </c>
      <c r="S45" s="81">
        <v>13893236</v>
      </c>
      <c r="T45" s="88">
        <v>1577.5219711593052</v>
      </c>
      <c r="Y45" s="8">
        <f>SUM(Y42:Y44)</f>
        <v>5185675</v>
      </c>
      <c r="Z45" s="8">
        <f>SUM(Z42:Z44)</f>
        <v>1212344</v>
      </c>
      <c r="AA45" s="8">
        <f>SUM(AA42:AA44)</f>
        <v>6398019</v>
      </c>
    </row>
    <row r="46" spans="1:25" ht="12.75">
      <c r="A46" s="199" t="s">
        <v>18</v>
      </c>
      <c r="B46" s="27">
        <v>11461</v>
      </c>
      <c r="C46" s="2"/>
      <c r="D46" s="42"/>
      <c r="E46" s="2"/>
      <c r="F46" s="33"/>
      <c r="G46" s="2"/>
      <c r="H46" s="33"/>
      <c r="I46" s="2"/>
      <c r="J46" s="33"/>
      <c r="K46" s="1"/>
      <c r="L46" s="33"/>
      <c r="M46" s="1"/>
      <c r="N46" s="33"/>
      <c r="O46" s="64"/>
      <c r="P46" s="70"/>
      <c r="R46" s="78"/>
      <c r="S46" s="82">
        <v>0</v>
      </c>
      <c r="T46" s="70"/>
      <c r="Y46" s="4"/>
    </row>
    <row r="47" spans="1:27" ht="12.75">
      <c r="A47" s="199" t="s">
        <v>8</v>
      </c>
      <c r="B47" s="27"/>
      <c r="C47" s="2">
        <v>805477</v>
      </c>
      <c r="D47" s="42"/>
      <c r="E47" s="2">
        <v>582396</v>
      </c>
      <c r="F47" s="33"/>
      <c r="G47" s="2">
        <v>33501</v>
      </c>
      <c r="H47" s="33"/>
      <c r="I47" s="2">
        <v>93579</v>
      </c>
      <c r="J47" s="33"/>
      <c r="K47" s="3">
        <v>193750</v>
      </c>
      <c r="L47" s="33"/>
      <c r="M47" s="3">
        <v>0</v>
      </c>
      <c r="N47" s="33"/>
      <c r="O47" s="64"/>
      <c r="P47" s="70"/>
      <c r="Q47" s="1">
        <v>734177</v>
      </c>
      <c r="R47" s="78"/>
      <c r="S47" s="83">
        <v>2170078</v>
      </c>
      <c r="T47" s="70"/>
      <c r="Y47" s="4">
        <v>461375</v>
      </c>
      <c r="Z47" s="4">
        <v>272802</v>
      </c>
      <c r="AA47" s="4">
        <f>SUM(Y47:Z47)</f>
        <v>734177</v>
      </c>
    </row>
    <row r="48" spans="1:27" ht="12.75">
      <c r="A48" s="199" t="s">
        <v>9</v>
      </c>
      <c r="B48" s="27"/>
      <c r="C48" s="2">
        <v>170898</v>
      </c>
      <c r="D48" s="42"/>
      <c r="E48" s="2">
        <v>493850</v>
      </c>
      <c r="F48" s="33"/>
      <c r="G48" s="2">
        <v>293052</v>
      </c>
      <c r="H48" s="33"/>
      <c r="I48" s="2">
        <v>372438</v>
      </c>
      <c r="J48" s="33"/>
      <c r="K48" s="5">
        <v>4136780</v>
      </c>
      <c r="L48" s="33"/>
      <c r="M48" s="5">
        <v>874534</v>
      </c>
      <c r="N48" s="33"/>
      <c r="O48" s="64"/>
      <c r="P48" s="70"/>
      <c r="Q48" s="1">
        <v>3430634</v>
      </c>
      <c r="R48" s="78"/>
      <c r="S48" s="83">
        <v>8664286</v>
      </c>
      <c r="T48" s="70"/>
      <c r="Y48" s="4">
        <v>2322734</v>
      </c>
      <c r="Z48" s="4">
        <v>1107900</v>
      </c>
      <c r="AA48" s="4">
        <f>SUM(Y48:Z48)</f>
        <v>3430634</v>
      </c>
    </row>
    <row r="49" spans="1:27" ht="13.5" thickBot="1">
      <c r="A49" s="199" t="s">
        <v>10</v>
      </c>
      <c r="B49" s="27"/>
      <c r="C49" s="2">
        <v>100000</v>
      </c>
      <c r="D49" s="42"/>
      <c r="E49" s="2"/>
      <c r="F49" s="33"/>
      <c r="G49" s="2">
        <v>60000</v>
      </c>
      <c r="H49" s="33"/>
      <c r="I49" s="2">
        <v>462006</v>
      </c>
      <c r="J49" s="33"/>
      <c r="K49" s="6">
        <v>1091175</v>
      </c>
      <c r="L49" s="33"/>
      <c r="M49" s="6">
        <v>0</v>
      </c>
      <c r="N49" s="33"/>
      <c r="O49" s="64"/>
      <c r="P49" s="70"/>
      <c r="Q49" s="1">
        <v>3650500</v>
      </c>
      <c r="R49" s="78"/>
      <c r="S49" s="84">
        <v>5363681</v>
      </c>
      <c r="T49" s="70"/>
      <c r="Y49" s="4">
        <v>3650500</v>
      </c>
      <c r="Z49" s="58">
        <v>0</v>
      </c>
      <c r="AA49" s="4">
        <f>SUM(Y49:Z49)</f>
        <v>3650500</v>
      </c>
    </row>
    <row r="50" spans="1:27" ht="13.5" thickBot="1">
      <c r="A50" s="7"/>
      <c r="B50" s="28"/>
      <c r="C50" s="8">
        <v>1076375</v>
      </c>
      <c r="D50" s="43">
        <v>93.91632492801675</v>
      </c>
      <c r="E50" s="8">
        <v>1076246</v>
      </c>
      <c r="F50" s="34">
        <v>93.90506936567489</v>
      </c>
      <c r="G50" s="8">
        <v>386553</v>
      </c>
      <c r="H50" s="34">
        <v>33.727685193264115</v>
      </c>
      <c r="I50" s="8">
        <v>928023</v>
      </c>
      <c r="J50" s="34">
        <v>80.972253730041</v>
      </c>
      <c r="K50" s="8">
        <v>5421705</v>
      </c>
      <c r="L50" s="34">
        <v>473.05688857865806</v>
      </c>
      <c r="M50" s="8">
        <v>874534</v>
      </c>
      <c r="N50" s="34">
        <v>76.3052089695489</v>
      </c>
      <c r="O50" s="65">
        <v>9763436</v>
      </c>
      <c r="P50" s="71">
        <v>851.8834307652037</v>
      </c>
      <c r="Q50" s="73">
        <v>7815311</v>
      </c>
      <c r="R50" s="77">
        <v>681.9048076084111</v>
      </c>
      <c r="S50" s="85">
        <v>16198045</v>
      </c>
      <c r="T50" s="88">
        <v>1413.318645842422</v>
      </c>
      <c r="Y50" s="8">
        <f>SUM(Y47:Y49)</f>
        <v>6434609</v>
      </c>
      <c r="Z50" s="59">
        <f>SUM(Z47:Z49)</f>
        <v>1380702</v>
      </c>
      <c r="AA50" s="59">
        <f>SUM(AA47:AA49)</f>
        <v>7815311</v>
      </c>
    </row>
    <row r="51" spans="1:25" ht="12.75">
      <c r="A51" s="10" t="s">
        <v>19</v>
      </c>
      <c r="B51" s="26">
        <v>35804</v>
      </c>
      <c r="C51" s="11"/>
      <c r="D51" s="44"/>
      <c r="E51" s="11"/>
      <c r="F51" s="35"/>
      <c r="G51" s="11"/>
      <c r="H51" s="35"/>
      <c r="I51" s="11"/>
      <c r="J51" s="35"/>
      <c r="K51" s="12"/>
      <c r="L51" s="35"/>
      <c r="M51" s="12"/>
      <c r="N51" s="35"/>
      <c r="O51" s="63"/>
      <c r="P51" s="69"/>
      <c r="Q51" s="19"/>
      <c r="R51" s="79"/>
      <c r="S51" s="86">
        <v>0</v>
      </c>
      <c r="T51" s="70"/>
      <c r="Y51" s="13"/>
    </row>
    <row r="52" spans="1:27" s="14" customFormat="1" ht="12.75">
      <c r="A52" s="14" t="s">
        <v>8</v>
      </c>
      <c r="B52" s="27"/>
      <c r="C52" s="15">
        <v>388500</v>
      </c>
      <c r="D52" s="42"/>
      <c r="E52" s="15">
        <v>146090</v>
      </c>
      <c r="F52" s="33"/>
      <c r="G52" s="15">
        <v>80000</v>
      </c>
      <c r="H52" s="33"/>
      <c r="I52" s="15"/>
      <c r="J52" s="33"/>
      <c r="K52" s="16">
        <v>45000</v>
      </c>
      <c r="L52" s="33"/>
      <c r="M52" s="16">
        <v>175000</v>
      </c>
      <c r="N52" s="33"/>
      <c r="O52" s="64"/>
      <c r="P52" s="70"/>
      <c r="Q52" s="74">
        <v>1450500</v>
      </c>
      <c r="R52" s="76"/>
      <c r="S52" s="87">
        <v>2285090</v>
      </c>
      <c r="T52" s="70"/>
      <c r="Y52" s="17">
        <v>1450500</v>
      </c>
      <c r="Z52" s="17"/>
      <c r="AA52" s="4">
        <f>SUM(Y52:Z52)</f>
        <v>1450500</v>
      </c>
    </row>
    <row r="53" spans="1:27" s="14" customFormat="1" ht="12.75">
      <c r="A53" s="14" t="s">
        <v>9</v>
      </c>
      <c r="B53" s="27"/>
      <c r="C53" s="15">
        <v>805749</v>
      </c>
      <c r="D53" s="42"/>
      <c r="E53" s="15">
        <v>2306596</v>
      </c>
      <c r="F53" s="33"/>
      <c r="G53" s="15">
        <v>988500</v>
      </c>
      <c r="H53" s="33"/>
      <c r="I53" s="15">
        <v>665743</v>
      </c>
      <c r="J53" s="33"/>
      <c r="K53" s="16">
        <v>2397818</v>
      </c>
      <c r="L53" s="33"/>
      <c r="M53" s="16">
        <v>398000</v>
      </c>
      <c r="N53" s="33"/>
      <c r="O53" s="64"/>
      <c r="P53" s="70"/>
      <c r="Q53" s="74">
        <v>5070363</v>
      </c>
      <c r="R53" s="76"/>
      <c r="S53" s="87">
        <v>11296499</v>
      </c>
      <c r="T53" s="70"/>
      <c r="Y53" s="17">
        <v>3734093</v>
      </c>
      <c r="Z53" s="17">
        <v>1336270</v>
      </c>
      <c r="AA53" s="4">
        <f>SUM(Y53:Z53)</f>
        <v>5070363</v>
      </c>
    </row>
    <row r="54" spans="1:27" s="14" customFormat="1" ht="13.5" thickBot="1">
      <c r="A54" s="14" t="s">
        <v>10</v>
      </c>
      <c r="B54" s="27"/>
      <c r="C54" s="15"/>
      <c r="D54" s="42"/>
      <c r="E54" s="15">
        <v>307500</v>
      </c>
      <c r="F54" s="33"/>
      <c r="G54" s="15"/>
      <c r="H54" s="33"/>
      <c r="I54" s="15">
        <v>135043</v>
      </c>
      <c r="J54" s="33"/>
      <c r="K54" s="16">
        <v>1155561</v>
      </c>
      <c r="L54" s="33"/>
      <c r="M54" s="16">
        <v>0</v>
      </c>
      <c r="N54" s="33"/>
      <c r="O54" s="64"/>
      <c r="P54" s="70"/>
      <c r="Q54" s="74">
        <v>4178038</v>
      </c>
      <c r="R54" s="76"/>
      <c r="S54" s="87">
        <v>5213511</v>
      </c>
      <c r="T54" s="70"/>
      <c r="Y54" s="17">
        <v>3615407</v>
      </c>
      <c r="Z54" s="17">
        <v>562631</v>
      </c>
      <c r="AA54" s="4">
        <f>SUM(Y54:Z54)</f>
        <v>4178038</v>
      </c>
    </row>
    <row r="55" spans="1:27" ht="13.5" thickBot="1">
      <c r="A55" s="7"/>
      <c r="B55" s="28"/>
      <c r="C55" s="8">
        <v>1194249</v>
      </c>
      <c r="D55" s="43">
        <v>33.35518377834879</v>
      </c>
      <c r="E55" s="8">
        <v>2760186</v>
      </c>
      <c r="F55" s="34">
        <v>77.09155401631102</v>
      </c>
      <c r="G55" s="8">
        <v>1068500</v>
      </c>
      <c r="H55" s="34">
        <v>29.843034297843815</v>
      </c>
      <c r="I55" s="8">
        <v>800786</v>
      </c>
      <c r="J55" s="34">
        <v>22.36582504748073</v>
      </c>
      <c r="K55" s="8">
        <v>3598379</v>
      </c>
      <c r="L55" s="34">
        <v>100.50215059769859</v>
      </c>
      <c r="M55" s="8">
        <v>573000</v>
      </c>
      <c r="N55" s="34">
        <v>16.00379845827282</v>
      </c>
      <c r="O55" s="65">
        <v>9995100</v>
      </c>
      <c r="P55" s="71">
        <v>279.16154619595574</v>
      </c>
      <c r="Q55" s="73">
        <v>10698901</v>
      </c>
      <c r="R55" s="77">
        <v>298.8185956876327</v>
      </c>
      <c r="S55" s="66">
        <v>18795100</v>
      </c>
      <c r="T55" s="88">
        <v>524.9441403195174</v>
      </c>
      <c r="Y55" s="8">
        <f>SUM(Y52:Y54)</f>
        <v>8800000</v>
      </c>
      <c r="Z55" s="8">
        <f>SUM(Z52:Z54)</f>
        <v>1898901</v>
      </c>
      <c r="AA55" s="8">
        <f>SUM(AA52:AA54)</f>
        <v>10698901</v>
      </c>
    </row>
    <row r="56" spans="1:25" ht="12.75">
      <c r="A56" s="199" t="s">
        <v>20</v>
      </c>
      <c r="B56" s="27">
        <v>25786</v>
      </c>
      <c r="C56" s="2"/>
      <c r="D56" s="42"/>
      <c r="E56" s="2"/>
      <c r="F56" s="33"/>
      <c r="G56" s="2"/>
      <c r="H56" s="33"/>
      <c r="I56" s="2"/>
      <c r="J56" s="33"/>
      <c r="K56" s="1"/>
      <c r="L56" s="33"/>
      <c r="M56" s="1"/>
      <c r="N56" s="33"/>
      <c r="O56" s="64"/>
      <c r="P56" s="70"/>
      <c r="R56" s="76"/>
      <c r="S56" s="80">
        <v>0</v>
      </c>
      <c r="T56" s="70"/>
      <c r="Y56" s="4"/>
    </row>
    <row r="57" spans="1:27" ht="12.75">
      <c r="A57" s="199" t="s">
        <v>8</v>
      </c>
      <c r="B57" s="27"/>
      <c r="C57" s="2"/>
      <c r="D57" s="42"/>
      <c r="E57" s="2"/>
      <c r="F57" s="33"/>
      <c r="G57" s="2">
        <v>4616218</v>
      </c>
      <c r="H57" s="33"/>
      <c r="I57" s="2"/>
      <c r="J57" s="33"/>
      <c r="K57" s="3">
        <v>0</v>
      </c>
      <c r="L57" s="33"/>
      <c r="M57" s="3">
        <v>0</v>
      </c>
      <c r="N57" s="33"/>
      <c r="O57" s="64"/>
      <c r="P57" s="70"/>
      <c r="Q57" s="1">
        <v>2216500</v>
      </c>
      <c r="R57" s="76"/>
      <c r="S57" s="80">
        <v>6832718</v>
      </c>
      <c r="T57" s="70"/>
      <c r="Y57" s="4">
        <v>2216500</v>
      </c>
      <c r="AA57" s="4">
        <f>SUM(Y57:Z57)</f>
        <v>2216500</v>
      </c>
    </row>
    <row r="58" spans="1:27" ht="12.75">
      <c r="A58" s="199" t="s">
        <v>9</v>
      </c>
      <c r="B58" s="27"/>
      <c r="C58" s="2">
        <v>809830</v>
      </c>
      <c r="D58" s="42"/>
      <c r="E58" s="2">
        <v>153143</v>
      </c>
      <c r="F58" s="33"/>
      <c r="G58" s="2"/>
      <c r="H58" s="33"/>
      <c r="I58" s="2">
        <v>206519</v>
      </c>
      <c r="J58" s="33"/>
      <c r="K58" s="5">
        <v>887779</v>
      </c>
      <c r="L58" s="33"/>
      <c r="M58" s="5">
        <v>59879</v>
      </c>
      <c r="N58" s="33"/>
      <c r="O58" s="64"/>
      <c r="P58" s="70"/>
      <c r="Q58" s="1">
        <v>3404143</v>
      </c>
      <c r="R58" s="76"/>
      <c r="S58" s="80">
        <v>3231878</v>
      </c>
      <c r="T58" s="70"/>
      <c r="Y58" s="4">
        <v>1114728</v>
      </c>
      <c r="Z58" s="4">
        <v>2289415</v>
      </c>
      <c r="AA58" s="4">
        <f>SUM(Y58:Z58)</f>
        <v>3404143</v>
      </c>
    </row>
    <row r="59" spans="1:27" ht="13.5" thickBot="1">
      <c r="A59" s="199" t="s">
        <v>10</v>
      </c>
      <c r="B59" s="27"/>
      <c r="C59" s="2">
        <v>583428</v>
      </c>
      <c r="D59" s="42"/>
      <c r="E59" s="2">
        <v>699040</v>
      </c>
      <c r="F59" s="33"/>
      <c r="G59" s="2">
        <v>1147000</v>
      </c>
      <c r="H59" s="33"/>
      <c r="I59" s="2">
        <v>885261</v>
      </c>
      <c r="J59" s="33"/>
      <c r="K59" s="6">
        <v>522511</v>
      </c>
      <c r="L59" s="33"/>
      <c r="M59" s="6">
        <v>0</v>
      </c>
      <c r="N59" s="33"/>
      <c r="O59" s="64"/>
      <c r="P59" s="70"/>
      <c r="Q59" s="1">
        <v>3300899</v>
      </c>
      <c r="R59" s="76"/>
      <c r="S59" s="80">
        <v>7138139</v>
      </c>
      <c r="T59" s="70"/>
      <c r="Y59" s="4">
        <v>3300899</v>
      </c>
      <c r="AA59" s="4">
        <f>SUM(Y59:Z59)</f>
        <v>3300899</v>
      </c>
    </row>
    <row r="60" spans="1:27" ht="13.5" thickBot="1">
      <c r="A60" s="7"/>
      <c r="B60" s="28"/>
      <c r="C60" s="8">
        <v>1393258</v>
      </c>
      <c r="D60" s="43">
        <v>54.03156751725743</v>
      </c>
      <c r="E60" s="8">
        <v>852183</v>
      </c>
      <c r="F60" s="34">
        <v>33.048282013495694</v>
      </c>
      <c r="G60" s="8">
        <v>5763218</v>
      </c>
      <c r="H60" s="34">
        <v>223.50182269448538</v>
      </c>
      <c r="I60" s="8">
        <v>1091780</v>
      </c>
      <c r="J60" s="34">
        <v>42.34002947335764</v>
      </c>
      <c r="K60" s="8">
        <v>1410290</v>
      </c>
      <c r="L60" s="34">
        <v>54.69208097417203</v>
      </c>
      <c r="M60" s="8">
        <v>59879</v>
      </c>
      <c r="N60" s="34">
        <v>2.3221515551074225</v>
      </c>
      <c r="O60" s="65">
        <v>10570608</v>
      </c>
      <c r="P60" s="71">
        <v>409.9359342278756</v>
      </c>
      <c r="Q60" s="73">
        <v>8921542</v>
      </c>
      <c r="R60" s="77">
        <v>345.98394477623515</v>
      </c>
      <c r="S60" s="66">
        <v>17202735</v>
      </c>
      <c r="T60" s="88">
        <v>667.1346854882495</v>
      </c>
      <c r="Y60" s="8">
        <f>SUM(Y57:Y59)</f>
        <v>6632127</v>
      </c>
      <c r="Z60" s="8">
        <f>SUM(Z57:Z59)</f>
        <v>2289415</v>
      </c>
      <c r="AA60" s="8">
        <f>SUM(AA57:AA59)</f>
        <v>8921542</v>
      </c>
    </row>
    <row r="61" spans="1:25" ht="12.75">
      <c r="A61" s="199" t="s">
        <v>21</v>
      </c>
      <c r="B61" s="27">
        <v>14573</v>
      </c>
      <c r="C61" s="2"/>
      <c r="D61" s="42"/>
      <c r="E61" s="2"/>
      <c r="F61" s="33"/>
      <c r="G61" s="2"/>
      <c r="H61" s="33"/>
      <c r="I61" s="2"/>
      <c r="J61" s="33"/>
      <c r="K61" s="1"/>
      <c r="L61" s="33"/>
      <c r="M61" s="1">
        <v>0</v>
      </c>
      <c r="N61" s="33"/>
      <c r="O61" s="64"/>
      <c r="P61" s="70"/>
      <c r="R61" s="76"/>
      <c r="S61" s="80">
        <v>0</v>
      </c>
      <c r="T61" s="70"/>
      <c r="Y61" s="4"/>
    </row>
    <row r="62" spans="1:27" ht="12.75">
      <c r="A62" s="199" t="s">
        <v>8</v>
      </c>
      <c r="B62" s="27"/>
      <c r="C62" s="2">
        <v>62500</v>
      </c>
      <c r="D62" s="42"/>
      <c r="E62" s="2">
        <v>297821</v>
      </c>
      <c r="F62" s="33"/>
      <c r="G62" s="2">
        <v>188847</v>
      </c>
      <c r="H62" s="33"/>
      <c r="I62" s="2"/>
      <c r="J62" s="33"/>
      <c r="K62" s="3">
        <v>376000</v>
      </c>
      <c r="L62" s="33"/>
      <c r="M62" s="3">
        <v>0</v>
      </c>
      <c r="N62" s="33"/>
      <c r="O62" s="64"/>
      <c r="P62" s="70"/>
      <c r="Q62" s="1">
        <v>667420</v>
      </c>
      <c r="R62" s="76"/>
      <c r="S62" s="80">
        <v>1025168</v>
      </c>
      <c r="T62" s="70"/>
      <c r="Y62" s="4">
        <v>100000</v>
      </c>
      <c r="Z62" s="4">
        <v>567420</v>
      </c>
      <c r="AA62" s="4">
        <f>SUM(Y62:Z62)</f>
        <v>667420</v>
      </c>
    </row>
    <row r="63" spans="1:27" ht="12.75">
      <c r="A63" s="199" t="s">
        <v>9</v>
      </c>
      <c r="B63" s="27"/>
      <c r="C63" s="2">
        <v>1120323</v>
      </c>
      <c r="D63" s="42"/>
      <c r="E63" s="2">
        <v>291592</v>
      </c>
      <c r="F63" s="33"/>
      <c r="G63" s="2">
        <v>126890</v>
      </c>
      <c r="H63" s="33"/>
      <c r="I63" s="2">
        <v>102785</v>
      </c>
      <c r="J63" s="33"/>
      <c r="K63" s="5">
        <v>2076625</v>
      </c>
      <c r="L63" s="33"/>
      <c r="M63" s="5">
        <v>0</v>
      </c>
      <c r="N63" s="33"/>
      <c r="O63" s="64"/>
      <c r="P63" s="70"/>
      <c r="Q63" s="1">
        <v>7938973</v>
      </c>
      <c r="R63" s="76"/>
      <c r="S63" s="80">
        <v>10426495</v>
      </c>
      <c r="T63" s="70"/>
      <c r="Y63" s="4">
        <v>6708280</v>
      </c>
      <c r="Z63" s="4">
        <v>1230693</v>
      </c>
      <c r="AA63" s="4">
        <f>SUM(Y63:Z63)</f>
        <v>7938973</v>
      </c>
    </row>
    <row r="64" spans="1:27" ht="13.5" thickBot="1">
      <c r="A64" s="199" t="s">
        <v>10</v>
      </c>
      <c r="B64" s="27"/>
      <c r="C64" s="2"/>
      <c r="D64" s="42"/>
      <c r="E64" s="2">
        <v>902550</v>
      </c>
      <c r="F64" s="33"/>
      <c r="G64" s="2">
        <v>3347560</v>
      </c>
      <c r="H64" s="33"/>
      <c r="I64" s="2">
        <v>185874</v>
      </c>
      <c r="J64" s="33"/>
      <c r="K64" s="6">
        <v>368521</v>
      </c>
      <c r="L64" s="33"/>
      <c r="M64" s="6">
        <v>0</v>
      </c>
      <c r="N64" s="33"/>
      <c r="O64" s="64"/>
      <c r="P64" s="70"/>
      <c r="Q64" s="1">
        <v>0</v>
      </c>
      <c r="R64" s="76"/>
      <c r="S64" s="80">
        <v>4804505</v>
      </c>
      <c r="T64" s="70"/>
      <c r="Y64" s="4">
        <v>0</v>
      </c>
      <c r="AA64" s="4">
        <f>SUM(Y64:Z64)</f>
        <v>0</v>
      </c>
    </row>
    <row r="65" spans="1:27" ht="13.5" thickBot="1">
      <c r="A65" s="7"/>
      <c r="B65" s="28"/>
      <c r="C65" s="8">
        <v>1182823</v>
      </c>
      <c r="D65" s="43">
        <v>81.165374322377</v>
      </c>
      <c r="E65" s="8">
        <v>1491963</v>
      </c>
      <c r="F65" s="34">
        <v>102.37857682014685</v>
      </c>
      <c r="G65" s="8">
        <v>3663297</v>
      </c>
      <c r="H65" s="34">
        <v>251.37562615796335</v>
      </c>
      <c r="I65" s="8">
        <v>288659</v>
      </c>
      <c r="J65" s="34">
        <v>19.807795237768477</v>
      </c>
      <c r="K65" s="8">
        <v>2821146</v>
      </c>
      <c r="L65" s="34">
        <v>193.5871817745145</v>
      </c>
      <c r="M65" s="8">
        <v>0</v>
      </c>
      <c r="N65" s="34">
        <v>0</v>
      </c>
      <c r="O65" s="65">
        <v>9447888</v>
      </c>
      <c r="P65" s="71">
        <v>648.3145543127702</v>
      </c>
      <c r="Q65" s="73">
        <v>8606393</v>
      </c>
      <c r="R65" s="77">
        <v>590.5711246826322</v>
      </c>
      <c r="S65" s="66">
        <v>16256168</v>
      </c>
      <c r="T65" s="88">
        <v>1115.4990736293146</v>
      </c>
      <c r="Y65" s="8">
        <f>SUM(Y62:Y64)</f>
        <v>6808280</v>
      </c>
      <c r="Z65" s="8">
        <f>SUM(Z62:Z64)</f>
        <v>1798113</v>
      </c>
      <c r="AA65" s="8">
        <f>SUM(AA62:AA64)</f>
        <v>8606393</v>
      </c>
    </row>
    <row r="66" spans="1:25" ht="12.75">
      <c r="A66" s="199" t="s">
        <v>22</v>
      </c>
      <c r="B66" s="27">
        <v>12052</v>
      </c>
      <c r="C66" s="2"/>
      <c r="D66" s="42"/>
      <c r="E66" s="2"/>
      <c r="F66" s="33"/>
      <c r="G66" s="2"/>
      <c r="H66" s="33"/>
      <c r="I66" s="2"/>
      <c r="J66" s="33"/>
      <c r="K66" s="1"/>
      <c r="L66" s="33"/>
      <c r="M66" s="1"/>
      <c r="N66" s="33"/>
      <c r="O66" s="64"/>
      <c r="P66" s="70"/>
      <c r="R66" s="78"/>
      <c r="S66" s="82"/>
      <c r="T66" s="70"/>
      <c r="Y66" s="4"/>
    </row>
    <row r="67" spans="1:27" ht="12.75">
      <c r="A67" s="199" t="s">
        <v>8</v>
      </c>
      <c r="B67" s="27"/>
      <c r="C67" s="2">
        <v>570000</v>
      </c>
      <c r="D67" s="42"/>
      <c r="E67" s="2">
        <v>19994</v>
      </c>
      <c r="F67" s="33"/>
      <c r="G67" s="2">
        <v>50600</v>
      </c>
      <c r="H67" s="33"/>
      <c r="I67" s="2">
        <v>56000</v>
      </c>
      <c r="J67" s="33"/>
      <c r="K67" s="3">
        <v>0</v>
      </c>
      <c r="L67" s="33"/>
      <c r="M67" s="3">
        <v>0</v>
      </c>
      <c r="N67" s="33"/>
      <c r="O67" s="64"/>
      <c r="P67" s="70"/>
      <c r="Q67" s="1">
        <v>500000</v>
      </c>
      <c r="R67" s="78"/>
      <c r="S67" s="83">
        <v>1196594</v>
      </c>
      <c r="T67" s="70"/>
      <c r="Y67" s="4">
        <v>500000</v>
      </c>
      <c r="AA67" s="4">
        <f>SUM(Y67:Z67)</f>
        <v>500000</v>
      </c>
    </row>
    <row r="68" spans="1:27" ht="12.75">
      <c r="A68" s="199" t="s">
        <v>9</v>
      </c>
      <c r="B68" s="27"/>
      <c r="C68" s="2">
        <v>100000</v>
      </c>
      <c r="D68" s="42"/>
      <c r="E68" s="2">
        <v>434464</v>
      </c>
      <c r="F68" s="33"/>
      <c r="G68" s="2">
        <v>654485</v>
      </c>
      <c r="H68" s="33"/>
      <c r="I68" s="2"/>
      <c r="J68" s="33"/>
      <c r="K68" s="5">
        <v>519078</v>
      </c>
      <c r="L68" s="33"/>
      <c r="M68" s="5">
        <v>0</v>
      </c>
      <c r="N68" s="33"/>
      <c r="O68" s="64"/>
      <c r="P68" s="70"/>
      <c r="Q68" s="1">
        <v>3518192</v>
      </c>
      <c r="R68" s="78"/>
      <c r="S68" s="83">
        <v>1708027</v>
      </c>
      <c r="T68" s="70"/>
      <c r="Y68" s="4">
        <v>0</v>
      </c>
      <c r="Z68" s="4">
        <f>1411369+6823</f>
        <v>1418192</v>
      </c>
      <c r="AA68" s="4">
        <f>SUM(Y68:Z68)</f>
        <v>1418192</v>
      </c>
    </row>
    <row r="69" spans="1:27" ht="13.5" thickBot="1">
      <c r="A69" s="199" t="s">
        <v>10</v>
      </c>
      <c r="B69" s="27"/>
      <c r="C69" s="2"/>
      <c r="D69" s="42"/>
      <c r="E69" s="2"/>
      <c r="F69" s="33"/>
      <c r="G69" s="2"/>
      <c r="H69" s="33"/>
      <c r="I69" s="2"/>
      <c r="J69" s="33"/>
      <c r="K69" s="6">
        <v>0</v>
      </c>
      <c r="L69" s="33"/>
      <c r="M69" s="6">
        <v>0</v>
      </c>
      <c r="N69" s="33"/>
      <c r="O69" s="64"/>
      <c r="P69" s="70"/>
      <c r="Q69" s="1">
        <v>0</v>
      </c>
      <c r="R69" s="78"/>
      <c r="S69" s="84">
        <v>0</v>
      </c>
      <c r="T69" s="70"/>
      <c r="Y69" s="4">
        <v>0</v>
      </c>
      <c r="AA69" s="4">
        <f>SUM(Y69:Z69)</f>
        <v>0</v>
      </c>
    </row>
    <row r="70" spans="1:27" ht="13.5" thickBot="1">
      <c r="A70" s="7"/>
      <c r="B70" s="28"/>
      <c r="C70" s="8">
        <v>670000</v>
      </c>
      <c r="D70" s="43">
        <v>55.59243279123797</v>
      </c>
      <c r="E70" s="8">
        <v>454458</v>
      </c>
      <c r="F70" s="34">
        <v>37.708098240955856</v>
      </c>
      <c r="G70" s="8">
        <v>705085</v>
      </c>
      <c r="H70" s="34">
        <v>58.503567872552274</v>
      </c>
      <c r="I70" s="8">
        <v>56000</v>
      </c>
      <c r="J70" s="34">
        <v>4.646531695984069</v>
      </c>
      <c r="K70" s="8">
        <v>519078</v>
      </c>
      <c r="L70" s="34">
        <v>43.069863923000334</v>
      </c>
      <c r="M70" s="8">
        <v>0</v>
      </c>
      <c r="N70" s="34">
        <v>0</v>
      </c>
      <c r="O70" s="65">
        <v>2404621</v>
      </c>
      <c r="P70" s="71">
        <v>199.5204945237305</v>
      </c>
      <c r="Q70" s="73">
        <v>4018192</v>
      </c>
      <c r="R70" s="77">
        <v>159.15964155326915</v>
      </c>
      <c r="S70" s="66">
        <v>2904621</v>
      </c>
      <c r="T70" s="88">
        <v>241.0073846664454</v>
      </c>
      <c r="Y70" s="8">
        <f>SUM(Y67:Y69)</f>
        <v>500000</v>
      </c>
      <c r="Z70" s="8">
        <f>SUM(Z67:Z69)</f>
        <v>1418192</v>
      </c>
      <c r="AA70" s="8">
        <f>SUM(AA67:AA69)</f>
        <v>1918192</v>
      </c>
    </row>
    <row r="71" spans="1:25" ht="12.75">
      <c r="A71" s="199" t="s">
        <v>23</v>
      </c>
      <c r="B71" s="27">
        <v>2407</v>
      </c>
      <c r="C71" s="2"/>
      <c r="D71" s="42"/>
      <c r="E71" s="2"/>
      <c r="F71" s="33"/>
      <c r="G71" s="2"/>
      <c r="H71" s="33"/>
      <c r="I71" s="2"/>
      <c r="J71" s="33"/>
      <c r="K71" s="1"/>
      <c r="L71" s="33"/>
      <c r="M71" s="1"/>
      <c r="N71" s="33"/>
      <c r="O71" s="64"/>
      <c r="P71" s="70"/>
      <c r="R71" s="76"/>
      <c r="S71" s="80">
        <v>0</v>
      </c>
      <c r="T71" s="70"/>
      <c r="Y71" s="4"/>
    </row>
    <row r="72" spans="1:27" ht="12.75">
      <c r="A72" s="199" t="s">
        <v>8</v>
      </c>
      <c r="B72" s="27"/>
      <c r="C72" s="2"/>
      <c r="D72" s="42"/>
      <c r="E72" s="2"/>
      <c r="F72" s="33"/>
      <c r="G72" s="2">
        <v>2526138</v>
      </c>
      <c r="H72" s="33"/>
      <c r="I72" s="2">
        <v>951590</v>
      </c>
      <c r="J72" s="33"/>
      <c r="K72" s="3">
        <v>446135</v>
      </c>
      <c r="L72" s="33"/>
      <c r="M72" s="3">
        <v>0</v>
      </c>
      <c r="N72" s="33"/>
      <c r="O72" s="64"/>
      <c r="P72" s="70"/>
      <c r="Q72" s="1">
        <v>600108</v>
      </c>
      <c r="R72" s="76"/>
      <c r="S72" s="80">
        <v>3923863</v>
      </c>
      <c r="T72" s="70"/>
      <c r="Y72" s="4">
        <v>0</v>
      </c>
      <c r="Z72" s="4">
        <v>600108</v>
      </c>
      <c r="AA72" s="4">
        <f>SUM(Y72:Z72)</f>
        <v>600108</v>
      </c>
    </row>
    <row r="73" spans="1:27" ht="12.75">
      <c r="A73" s="199" t="s">
        <v>9</v>
      </c>
      <c r="B73" s="27"/>
      <c r="C73" s="2"/>
      <c r="D73" s="42"/>
      <c r="E73" s="2">
        <v>106069</v>
      </c>
      <c r="F73" s="33"/>
      <c r="G73" s="2">
        <v>237764</v>
      </c>
      <c r="H73" s="33"/>
      <c r="I73" s="2"/>
      <c r="J73" s="33"/>
      <c r="K73" s="5">
        <v>12000</v>
      </c>
      <c r="L73" s="33"/>
      <c r="M73" s="5">
        <v>0</v>
      </c>
      <c r="N73" s="33"/>
      <c r="O73" s="64"/>
      <c r="P73" s="70"/>
      <c r="Q73" s="1">
        <v>908724</v>
      </c>
      <c r="R73" s="76"/>
      <c r="S73" s="80">
        <v>1058307</v>
      </c>
      <c r="T73" s="70"/>
      <c r="Y73" s="4">
        <v>702474</v>
      </c>
      <c r="Z73" s="4">
        <f>203250+3000</f>
        <v>206250</v>
      </c>
      <c r="AA73" s="4">
        <f>SUM(Y73:Z73)</f>
        <v>908724</v>
      </c>
    </row>
    <row r="74" spans="1:27" ht="13.5" thickBot="1">
      <c r="A74" s="199" t="s">
        <v>10</v>
      </c>
      <c r="B74" s="27"/>
      <c r="C74" s="2"/>
      <c r="D74" s="42"/>
      <c r="E74" s="2"/>
      <c r="F74" s="33"/>
      <c r="G74" s="2"/>
      <c r="H74" s="33"/>
      <c r="I74" s="2"/>
      <c r="J74" s="33"/>
      <c r="K74" s="6">
        <v>0</v>
      </c>
      <c r="L74" s="33"/>
      <c r="M74" s="6">
        <v>0</v>
      </c>
      <c r="N74" s="33"/>
      <c r="O74" s="64"/>
      <c r="P74" s="70"/>
      <c r="Q74" s="1">
        <v>0</v>
      </c>
      <c r="R74" s="76"/>
      <c r="S74" s="80">
        <v>0</v>
      </c>
      <c r="T74" s="70"/>
      <c r="Y74" s="4">
        <v>0</v>
      </c>
      <c r="AA74" s="4">
        <f>SUM(Y74:Z74)</f>
        <v>0</v>
      </c>
    </row>
    <row r="75" spans="1:27" ht="13.5" thickBot="1">
      <c r="A75" s="7"/>
      <c r="B75" s="28"/>
      <c r="C75" s="8">
        <v>0</v>
      </c>
      <c r="D75" s="43">
        <v>0</v>
      </c>
      <c r="E75" s="8">
        <v>106069</v>
      </c>
      <c r="F75" s="34">
        <v>44.06688824262567</v>
      </c>
      <c r="G75" s="8">
        <v>2763902</v>
      </c>
      <c r="H75" s="34">
        <v>1148.2766929788118</v>
      </c>
      <c r="I75" s="8">
        <v>951590</v>
      </c>
      <c r="J75" s="34">
        <v>395.3427503115912</v>
      </c>
      <c r="K75" s="8">
        <v>458135</v>
      </c>
      <c r="L75" s="34">
        <v>190.33444121312837</v>
      </c>
      <c r="M75" s="8">
        <v>0</v>
      </c>
      <c r="N75" s="34">
        <v>0</v>
      </c>
      <c r="O75" s="65">
        <v>4279696</v>
      </c>
      <c r="P75" s="71">
        <v>1778.020772746157</v>
      </c>
      <c r="Q75" s="73">
        <v>1508832</v>
      </c>
      <c r="R75" s="77">
        <v>626.8516825924387</v>
      </c>
      <c r="S75" s="66">
        <v>4982170</v>
      </c>
      <c r="T75" s="88">
        <v>2069.867054424595</v>
      </c>
      <c r="Y75" s="8">
        <f>SUM(Y72:Y74)</f>
        <v>702474</v>
      </c>
      <c r="Z75" s="8">
        <f>SUM(Z72:Z74)</f>
        <v>806358</v>
      </c>
      <c r="AA75" s="8">
        <f>SUM(AA72:AA74)</f>
        <v>1508832</v>
      </c>
    </row>
    <row r="76" spans="1:25" ht="12.75">
      <c r="A76" s="199" t="s">
        <v>24</v>
      </c>
      <c r="B76" s="27">
        <v>4882</v>
      </c>
      <c r="C76" s="2"/>
      <c r="D76" s="42"/>
      <c r="E76" s="2"/>
      <c r="F76" s="33"/>
      <c r="G76" s="2"/>
      <c r="H76" s="33"/>
      <c r="I76" s="2"/>
      <c r="J76" s="33"/>
      <c r="K76" s="1"/>
      <c r="L76" s="33"/>
      <c r="M76" s="1"/>
      <c r="N76" s="33"/>
      <c r="O76" s="64"/>
      <c r="P76" s="70"/>
      <c r="R76" s="76"/>
      <c r="S76" s="80">
        <v>0</v>
      </c>
      <c r="T76" s="70"/>
      <c r="Y76" s="4"/>
    </row>
    <row r="77" spans="1:27" ht="12.75">
      <c r="A77" s="199" t="s">
        <v>8</v>
      </c>
      <c r="B77" s="27"/>
      <c r="C77" s="2"/>
      <c r="D77" s="42"/>
      <c r="E77" s="2"/>
      <c r="F77" s="33"/>
      <c r="G77" s="2"/>
      <c r="H77" s="33"/>
      <c r="I77" s="2">
        <v>447750</v>
      </c>
      <c r="J77" s="33"/>
      <c r="K77" s="3">
        <v>405938</v>
      </c>
      <c r="L77" s="33"/>
      <c r="M77" s="3">
        <v>0</v>
      </c>
      <c r="N77" s="33"/>
      <c r="O77" s="64"/>
      <c r="P77" s="70"/>
      <c r="Q77" s="1">
        <v>345000</v>
      </c>
      <c r="R77" s="76"/>
      <c r="S77" s="80">
        <v>853688</v>
      </c>
      <c r="T77" s="70"/>
      <c r="Y77" s="4">
        <v>0</v>
      </c>
      <c r="Z77" s="4">
        <v>345000</v>
      </c>
      <c r="AA77" s="4">
        <f>SUM(Y77:Z77)</f>
        <v>345000</v>
      </c>
    </row>
    <row r="78" spans="1:27" ht="12.75">
      <c r="A78" s="199" t="s">
        <v>9</v>
      </c>
      <c r="B78" s="27"/>
      <c r="C78" s="2">
        <v>102500</v>
      </c>
      <c r="D78" s="42"/>
      <c r="E78" s="2">
        <v>40000</v>
      </c>
      <c r="F78" s="33"/>
      <c r="G78" s="2">
        <v>810000</v>
      </c>
      <c r="H78" s="33"/>
      <c r="I78" s="2">
        <v>500000</v>
      </c>
      <c r="J78" s="33"/>
      <c r="K78" s="5">
        <v>2519000</v>
      </c>
      <c r="L78" s="33"/>
      <c r="M78" s="5">
        <v>0</v>
      </c>
      <c r="N78" s="33"/>
      <c r="O78" s="64"/>
      <c r="P78" s="70"/>
      <c r="Q78" s="1">
        <v>1658255</v>
      </c>
      <c r="R78" s="76"/>
      <c r="S78" s="80">
        <v>5011395</v>
      </c>
      <c r="T78" s="70"/>
      <c r="Y78" s="4">
        <v>1039895</v>
      </c>
      <c r="Z78" s="4">
        <v>618360</v>
      </c>
      <c r="AA78" s="4">
        <f>SUM(Y78:Z78)</f>
        <v>1658255</v>
      </c>
    </row>
    <row r="79" spans="1:27" ht="13.5" thickBot="1">
      <c r="A79" s="199" t="s">
        <v>10</v>
      </c>
      <c r="B79" s="27"/>
      <c r="C79" s="2"/>
      <c r="D79" s="42"/>
      <c r="E79" s="2"/>
      <c r="F79" s="33"/>
      <c r="G79" s="2">
        <v>125000</v>
      </c>
      <c r="H79" s="33"/>
      <c r="I79" s="2"/>
      <c r="J79" s="33"/>
      <c r="K79" s="6">
        <v>1298062</v>
      </c>
      <c r="L79" s="33"/>
      <c r="M79" s="6">
        <v>0</v>
      </c>
      <c r="N79" s="33"/>
      <c r="O79" s="64"/>
      <c r="P79" s="70"/>
      <c r="Q79" s="1">
        <v>524350</v>
      </c>
      <c r="R79" s="76"/>
      <c r="S79" s="80">
        <v>1947412</v>
      </c>
      <c r="T79" s="70"/>
      <c r="Y79" s="4">
        <v>524350</v>
      </c>
      <c r="AA79" s="4">
        <f>SUM(Y79:Z79)</f>
        <v>524350</v>
      </c>
    </row>
    <row r="80" spans="1:27" ht="13.5" thickBot="1">
      <c r="A80" s="7"/>
      <c r="B80" s="28"/>
      <c r="C80" s="8">
        <v>102500</v>
      </c>
      <c r="D80" s="43">
        <v>20.995493650143384</v>
      </c>
      <c r="E80" s="8">
        <v>40000</v>
      </c>
      <c r="F80" s="34">
        <v>8.193363375665712</v>
      </c>
      <c r="G80" s="8">
        <v>935000</v>
      </c>
      <c r="H80" s="34">
        <v>191.519868906186</v>
      </c>
      <c r="I80" s="8">
        <v>947750</v>
      </c>
      <c r="J80" s="34">
        <v>194.13150348217943</v>
      </c>
      <c r="K80" s="8">
        <v>4223000</v>
      </c>
      <c r="L80" s="34">
        <v>865.0143383859074</v>
      </c>
      <c r="M80" s="9"/>
      <c r="N80" s="34">
        <v>0</v>
      </c>
      <c r="O80" s="65">
        <v>6248250</v>
      </c>
      <c r="P80" s="71">
        <v>1279.854567800082</v>
      </c>
      <c r="Q80" s="73">
        <v>2527605</v>
      </c>
      <c r="R80" s="77">
        <v>517.7396558787382</v>
      </c>
      <c r="S80" s="66">
        <v>7812495</v>
      </c>
      <c r="T80" s="88">
        <v>1600.2652601392872</v>
      </c>
      <c r="Y80" s="8">
        <f>SUM(Y77:Y79)</f>
        <v>1564245</v>
      </c>
      <c r="Z80" s="8">
        <f>SUM(Z77:Z79)</f>
        <v>963360</v>
      </c>
      <c r="AA80" s="8">
        <f>SUM(AA77:AA79)</f>
        <v>2527605</v>
      </c>
    </row>
    <row r="81" spans="1:25" ht="12.75">
      <c r="A81" s="199" t="s">
        <v>25</v>
      </c>
      <c r="B81" s="27">
        <v>7075</v>
      </c>
      <c r="C81" s="2"/>
      <c r="D81" s="42"/>
      <c r="E81" s="2"/>
      <c r="F81" s="33"/>
      <c r="G81" s="2"/>
      <c r="H81" s="33"/>
      <c r="I81" s="2"/>
      <c r="J81" s="33"/>
      <c r="K81" s="1"/>
      <c r="L81" s="33"/>
      <c r="M81" s="1"/>
      <c r="N81" s="33"/>
      <c r="O81" s="64"/>
      <c r="P81" s="70"/>
      <c r="R81" s="76"/>
      <c r="S81" s="80">
        <v>0</v>
      </c>
      <c r="T81" s="70"/>
      <c r="Y81" s="4"/>
    </row>
    <row r="82" spans="1:27" ht="12.75">
      <c r="A82" s="199" t="s">
        <v>8</v>
      </c>
      <c r="B82" s="27"/>
      <c r="C82" s="2"/>
      <c r="D82" s="42"/>
      <c r="E82" s="2"/>
      <c r="F82" s="33"/>
      <c r="G82" s="2">
        <v>225000</v>
      </c>
      <c r="H82" s="33"/>
      <c r="I82" s="2">
        <v>45000</v>
      </c>
      <c r="J82" s="33"/>
      <c r="K82" s="3">
        <v>1102762</v>
      </c>
      <c r="L82" s="33"/>
      <c r="M82" s="3">
        <v>533649</v>
      </c>
      <c r="N82" s="33"/>
      <c r="O82" s="64"/>
      <c r="P82" s="70"/>
      <c r="Q82" s="1">
        <v>6596064</v>
      </c>
      <c r="R82" s="76"/>
      <c r="S82" s="80">
        <v>8001411</v>
      </c>
      <c r="T82" s="70"/>
      <c r="Y82" s="4">
        <v>6095000</v>
      </c>
      <c r="Z82" s="4">
        <v>501064</v>
      </c>
      <c r="AA82" s="4">
        <f>SUM(Y82:Z82)</f>
        <v>6596064</v>
      </c>
    </row>
    <row r="83" spans="1:27" ht="12.75">
      <c r="A83" s="199" t="s">
        <v>9</v>
      </c>
      <c r="B83" s="27"/>
      <c r="C83" s="2">
        <v>450000</v>
      </c>
      <c r="D83" s="42"/>
      <c r="E83" s="2">
        <v>361000</v>
      </c>
      <c r="F83" s="33"/>
      <c r="G83" s="2">
        <v>39000</v>
      </c>
      <c r="H83" s="33"/>
      <c r="I83" s="2"/>
      <c r="J83" s="33"/>
      <c r="K83" s="5">
        <v>2225786</v>
      </c>
      <c r="L83" s="33"/>
      <c r="M83" s="5">
        <v>1774214</v>
      </c>
      <c r="N83" s="33"/>
      <c r="O83" s="64"/>
      <c r="P83" s="70"/>
      <c r="Q83" s="1">
        <v>9096945</v>
      </c>
      <c r="R83" s="76"/>
      <c r="S83" s="80">
        <v>13255000</v>
      </c>
      <c r="T83" s="70"/>
      <c r="Y83" s="4">
        <v>8405000</v>
      </c>
      <c r="Z83" s="4">
        <v>691945</v>
      </c>
      <c r="AA83" s="4">
        <f>SUM(Y83:Z83)</f>
        <v>9096945</v>
      </c>
    </row>
    <row r="84" spans="1:27" ht="13.5" thickBot="1">
      <c r="A84" s="199" t="s">
        <v>10</v>
      </c>
      <c r="B84" s="27"/>
      <c r="C84" s="2"/>
      <c r="D84" s="42"/>
      <c r="E84" s="2"/>
      <c r="F84" s="33"/>
      <c r="G84" s="2">
        <v>89280</v>
      </c>
      <c r="H84" s="33"/>
      <c r="I84" s="2">
        <v>190296</v>
      </c>
      <c r="J84" s="33"/>
      <c r="K84" s="6">
        <v>2233300</v>
      </c>
      <c r="L84" s="33"/>
      <c r="M84" s="6">
        <v>0</v>
      </c>
      <c r="N84" s="33"/>
      <c r="O84" s="64"/>
      <c r="P84" s="70"/>
      <c r="Q84" s="1">
        <v>0</v>
      </c>
      <c r="R84" s="76"/>
      <c r="S84" s="80">
        <v>2512876</v>
      </c>
      <c r="T84" s="70"/>
      <c r="Y84" s="4">
        <v>0</v>
      </c>
      <c r="AA84" s="4">
        <f>SUM(Y84:Z84)</f>
        <v>0</v>
      </c>
    </row>
    <row r="85" spans="1:27" ht="13.5" thickBot="1">
      <c r="A85" s="7"/>
      <c r="B85" s="28"/>
      <c r="C85" s="8">
        <v>450000</v>
      </c>
      <c r="D85" s="43">
        <v>63.60424028268551</v>
      </c>
      <c r="E85" s="8">
        <v>361000</v>
      </c>
      <c r="F85" s="34">
        <v>51.024734982332156</v>
      </c>
      <c r="G85" s="8">
        <v>353280</v>
      </c>
      <c r="H85" s="34">
        <v>49.93356890459364</v>
      </c>
      <c r="I85" s="8">
        <v>235296</v>
      </c>
      <c r="J85" s="34">
        <v>33.2573851590106</v>
      </c>
      <c r="K85" s="8">
        <v>5561848</v>
      </c>
      <c r="L85" s="34">
        <v>786.126925795053</v>
      </c>
      <c r="M85" s="8">
        <v>2307863</v>
      </c>
      <c r="N85" s="34">
        <v>326.19971731448766</v>
      </c>
      <c r="O85" s="65">
        <v>9269287</v>
      </c>
      <c r="P85" s="71">
        <v>1310.1465724381626</v>
      </c>
      <c r="Q85" s="73">
        <v>15693009</v>
      </c>
      <c r="R85" s="77">
        <v>2218.093144876325</v>
      </c>
      <c r="S85" s="66">
        <v>23769287</v>
      </c>
      <c r="T85" s="88">
        <v>3359.6165371024736</v>
      </c>
      <c r="Y85" s="8">
        <f>SUM(Y82:Y84)</f>
        <v>14500000</v>
      </c>
      <c r="Z85" s="8">
        <f>SUM(Z82:Z84)</f>
        <v>1193009</v>
      </c>
      <c r="AA85" s="8">
        <f>SUM(AA82:AA84)</f>
        <v>15693009</v>
      </c>
    </row>
    <row r="86" spans="1:25" ht="12.75">
      <c r="A86" s="199" t="s">
        <v>26</v>
      </c>
      <c r="B86" s="27">
        <v>33698</v>
      </c>
      <c r="C86" s="2"/>
      <c r="D86" s="42"/>
      <c r="E86" s="2"/>
      <c r="F86" s="33"/>
      <c r="G86" s="2"/>
      <c r="H86" s="33"/>
      <c r="I86" s="2"/>
      <c r="J86" s="33"/>
      <c r="K86" s="1"/>
      <c r="L86" s="33"/>
      <c r="M86" s="1"/>
      <c r="N86" s="33"/>
      <c r="O86" s="64"/>
      <c r="P86" s="70"/>
      <c r="R86" s="76"/>
      <c r="S86" s="80">
        <v>0</v>
      </c>
      <c r="T86" s="70"/>
      <c r="Y86" s="4"/>
    </row>
    <row r="87" spans="1:27" ht="12.75">
      <c r="A87" s="199" t="s">
        <v>8</v>
      </c>
      <c r="B87" s="27"/>
      <c r="C87" s="2">
        <v>250000</v>
      </c>
      <c r="D87" s="42"/>
      <c r="E87" s="2"/>
      <c r="F87" s="33"/>
      <c r="G87" s="2"/>
      <c r="H87" s="33"/>
      <c r="I87" s="2">
        <v>674000</v>
      </c>
      <c r="J87" s="33"/>
      <c r="K87" s="3">
        <v>1200000</v>
      </c>
      <c r="L87" s="33"/>
      <c r="M87" s="3">
        <v>250000</v>
      </c>
      <c r="N87" s="33"/>
      <c r="O87" s="64"/>
      <c r="P87" s="70"/>
      <c r="Q87" s="1">
        <v>4422853</v>
      </c>
      <c r="R87" s="76"/>
      <c r="S87" s="80">
        <v>4949698</v>
      </c>
      <c r="T87" s="70"/>
      <c r="Y87" s="4">
        <v>2575698</v>
      </c>
      <c r="Z87" s="4">
        <v>1847155</v>
      </c>
      <c r="AA87" s="4">
        <f>SUM(Y87:Z87)</f>
        <v>4422853</v>
      </c>
    </row>
    <row r="88" spans="1:27" ht="12.75">
      <c r="A88" s="199" t="s">
        <v>9</v>
      </c>
      <c r="B88" s="27"/>
      <c r="C88" s="2">
        <v>508385</v>
      </c>
      <c r="D88" s="42"/>
      <c r="E88" s="2">
        <v>329000</v>
      </c>
      <c r="F88" s="33"/>
      <c r="G88" s="2">
        <v>625000</v>
      </c>
      <c r="H88" s="33"/>
      <c r="I88" s="2">
        <v>826886</v>
      </c>
      <c r="J88" s="33"/>
      <c r="K88" s="5">
        <v>954250</v>
      </c>
      <c r="L88" s="33"/>
      <c r="M88" s="5">
        <v>0</v>
      </c>
      <c r="N88" s="33"/>
      <c r="O88" s="64"/>
      <c r="P88" s="70"/>
      <c r="Q88" s="1">
        <v>2818460</v>
      </c>
      <c r="R88" s="76"/>
      <c r="S88" s="80">
        <v>6061981</v>
      </c>
      <c r="T88" s="70"/>
      <c r="Y88" s="4">
        <v>2818460</v>
      </c>
      <c r="AA88" s="4">
        <f>SUM(Y88:Z88)</f>
        <v>2818460</v>
      </c>
    </row>
    <row r="89" spans="1:27" ht="13.5" thickBot="1">
      <c r="A89" s="199" t="s">
        <v>10</v>
      </c>
      <c r="B89" s="27"/>
      <c r="C89" s="2"/>
      <c r="D89" s="42"/>
      <c r="E89" s="2">
        <v>255500</v>
      </c>
      <c r="F89" s="33"/>
      <c r="G89" s="2">
        <v>92500</v>
      </c>
      <c r="H89" s="33"/>
      <c r="I89" s="2">
        <v>1500000</v>
      </c>
      <c r="J89" s="33"/>
      <c r="K89" s="6">
        <v>2140558</v>
      </c>
      <c r="L89" s="33"/>
      <c r="M89" s="6">
        <v>0</v>
      </c>
      <c r="N89" s="33"/>
      <c r="O89" s="64"/>
      <c r="P89" s="70"/>
      <c r="Q89" s="1">
        <v>5405842</v>
      </c>
      <c r="R89" s="76"/>
      <c r="S89" s="80">
        <v>9394400</v>
      </c>
      <c r="T89" s="70"/>
      <c r="Y89" s="4">
        <v>5405842</v>
      </c>
      <c r="AA89" s="4">
        <f>SUM(Y89:Z89)</f>
        <v>5405842</v>
      </c>
    </row>
    <row r="90" spans="1:27" ht="13.5" thickBot="1">
      <c r="A90" s="7"/>
      <c r="B90" s="28"/>
      <c r="C90" s="8">
        <v>758385</v>
      </c>
      <c r="D90" s="43">
        <v>22.505341563297524</v>
      </c>
      <c r="E90" s="8">
        <v>584500</v>
      </c>
      <c r="F90" s="34">
        <v>17.345243041130036</v>
      </c>
      <c r="G90" s="8">
        <v>717500</v>
      </c>
      <c r="H90" s="34">
        <v>21.29206481096801</v>
      </c>
      <c r="I90" s="8">
        <v>3000886</v>
      </c>
      <c r="J90" s="34">
        <v>89.05234732031575</v>
      </c>
      <c r="K90" s="8">
        <v>4294808</v>
      </c>
      <c r="L90" s="34">
        <v>127.44993768176153</v>
      </c>
      <c r="M90" s="8">
        <v>250000</v>
      </c>
      <c r="N90" s="34">
        <v>7.418837913229272</v>
      </c>
      <c r="O90" s="65">
        <v>9606079</v>
      </c>
      <c r="P90" s="71">
        <v>285.06377233070214</v>
      </c>
      <c r="Q90" s="73">
        <v>12647155</v>
      </c>
      <c r="R90" s="77">
        <v>375.3087720339486</v>
      </c>
      <c r="S90" s="66">
        <v>20406079</v>
      </c>
      <c r="T90" s="88">
        <v>605.5575701822066</v>
      </c>
      <c r="Y90" s="8">
        <f>SUM(Y87:Y89)</f>
        <v>10800000</v>
      </c>
      <c r="Z90" s="8">
        <f>SUM(Z87:Z89)</f>
        <v>1847155</v>
      </c>
      <c r="AA90" s="8">
        <f>SUM(AA87:AA89)</f>
        <v>12647155</v>
      </c>
    </row>
    <row r="91" spans="1:25" ht="12.75">
      <c r="A91" s="199" t="s">
        <v>27</v>
      </c>
      <c r="B91" s="27">
        <v>5887</v>
      </c>
      <c r="C91" s="2"/>
      <c r="D91" s="42"/>
      <c r="E91" s="2"/>
      <c r="F91" s="33"/>
      <c r="G91" s="2"/>
      <c r="H91" s="33"/>
      <c r="I91" s="2"/>
      <c r="J91" s="33"/>
      <c r="K91" s="1"/>
      <c r="L91" s="33"/>
      <c r="M91" s="1"/>
      <c r="N91" s="33"/>
      <c r="O91" s="64"/>
      <c r="P91" s="70"/>
      <c r="R91" s="76"/>
      <c r="S91" s="80">
        <v>0</v>
      </c>
      <c r="T91" s="70"/>
      <c r="Y91" s="4"/>
    </row>
    <row r="92" spans="1:27" ht="12.75">
      <c r="A92" s="199" t="s">
        <v>8</v>
      </c>
      <c r="B92" s="27"/>
      <c r="C92" s="2">
        <v>438050</v>
      </c>
      <c r="D92" s="42"/>
      <c r="E92" s="2"/>
      <c r="F92" s="33"/>
      <c r="G92" s="2"/>
      <c r="H92" s="33"/>
      <c r="I92" s="2"/>
      <c r="J92" s="33"/>
      <c r="K92" s="3">
        <v>0</v>
      </c>
      <c r="L92" s="33"/>
      <c r="M92" s="3">
        <v>0</v>
      </c>
      <c r="N92" s="33"/>
      <c r="O92" s="64"/>
      <c r="P92" s="70"/>
      <c r="Q92" s="1">
        <v>198715</v>
      </c>
      <c r="R92" s="76"/>
      <c r="S92" s="80">
        <v>636765</v>
      </c>
      <c r="T92" s="70"/>
      <c r="Y92" s="4">
        <v>198715</v>
      </c>
      <c r="AA92" s="4">
        <f>SUM(Y92:Z92)</f>
        <v>198715</v>
      </c>
    </row>
    <row r="93" spans="1:27" ht="12.75">
      <c r="A93" s="199" t="s">
        <v>9</v>
      </c>
      <c r="B93" s="27"/>
      <c r="C93" s="2">
        <v>49140</v>
      </c>
      <c r="D93" s="42"/>
      <c r="E93" s="2">
        <v>80923</v>
      </c>
      <c r="F93" s="33"/>
      <c r="G93" s="2">
        <v>301652</v>
      </c>
      <c r="H93" s="33"/>
      <c r="I93" s="2">
        <v>112000</v>
      </c>
      <c r="J93" s="33"/>
      <c r="K93" s="5">
        <v>1148500</v>
      </c>
      <c r="L93" s="33"/>
      <c r="M93" s="5">
        <v>349000</v>
      </c>
      <c r="N93" s="33"/>
      <c r="O93" s="64"/>
      <c r="P93" s="70"/>
      <c r="Q93" s="1">
        <v>1890276</v>
      </c>
      <c r="R93" s="76"/>
      <c r="S93" s="80">
        <v>5556718</v>
      </c>
      <c r="T93" s="70"/>
      <c r="Y93" s="4">
        <v>3515503</v>
      </c>
      <c r="Z93" s="4">
        <v>474773</v>
      </c>
      <c r="AA93" s="4">
        <f>SUM(Y93:Z93)</f>
        <v>3990276</v>
      </c>
    </row>
    <row r="94" spans="1:27" ht="13.5" thickBot="1">
      <c r="A94" s="199" t="s">
        <v>10</v>
      </c>
      <c r="B94" s="27"/>
      <c r="C94" s="2"/>
      <c r="D94" s="42"/>
      <c r="E94" s="2"/>
      <c r="F94" s="33"/>
      <c r="G94" s="2"/>
      <c r="H94" s="33"/>
      <c r="I94" s="2"/>
      <c r="J94" s="33"/>
      <c r="K94" s="6">
        <v>0</v>
      </c>
      <c r="L94" s="33"/>
      <c r="M94" s="6">
        <v>0</v>
      </c>
      <c r="N94" s="33"/>
      <c r="O94" s="64"/>
      <c r="P94" s="70"/>
      <c r="Q94" s="1">
        <v>985791</v>
      </c>
      <c r="R94" s="76"/>
      <c r="S94" s="80">
        <v>0</v>
      </c>
      <c r="T94" s="70"/>
      <c r="Y94" s="4">
        <v>0</v>
      </c>
      <c r="Z94" s="4">
        <v>985791</v>
      </c>
      <c r="AA94" s="4">
        <f>SUM(Y94:Z94)</f>
        <v>985791</v>
      </c>
    </row>
    <row r="95" spans="1:27" ht="13.5" thickBot="1">
      <c r="A95" s="7"/>
      <c r="B95" s="28"/>
      <c r="C95" s="8">
        <v>487190</v>
      </c>
      <c r="D95" s="43">
        <v>82.75692203159504</v>
      </c>
      <c r="E95" s="8">
        <v>80923</v>
      </c>
      <c r="F95" s="34">
        <v>13.746050620010191</v>
      </c>
      <c r="G95" s="8">
        <v>301652</v>
      </c>
      <c r="H95" s="34">
        <v>51.24036011550875</v>
      </c>
      <c r="I95" s="8">
        <v>112000</v>
      </c>
      <c r="J95" s="34">
        <v>19.024970273483948</v>
      </c>
      <c r="K95" s="8">
        <v>1148500</v>
      </c>
      <c r="L95" s="34">
        <v>195.0908782062171</v>
      </c>
      <c r="M95" s="8">
        <v>349000</v>
      </c>
      <c r="N95" s="34">
        <v>59.28316629862409</v>
      </c>
      <c r="O95" s="65">
        <v>2479265</v>
      </c>
      <c r="P95" s="71">
        <v>421.1423475454391</v>
      </c>
      <c r="Q95" s="73">
        <v>3074782</v>
      </c>
      <c r="R95" s="77">
        <v>879.0185153728554</v>
      </c>
      <c r="S95" s="66">
        <v>6193483</v>
      </c>
      <c r="T95" s="88">
        <v>1052.0609818243588</v>
      </c>
      <c r="Y95" s="8">
        <f>SUM(Y92:Y94)</f>
        <v>3714218</v>
      </c>
      <c r="Z95" s="8">
        <f>SUM(Z92:Z94)</f>
        <v>1460564</v>
      </c>
      <c r="AA95" s="8">
        <f>SUM(AA92:AA94)</f>
        <v>5174782</v>
      </c>
    </row>
    <row r="96" spans="1:25" ht="12.75">
      <c r="A96" s="199" t="s">
        <v>28</v>
      </c>
      <c r="B96" s="27">
        <v>19742</v>
      </c>
      <c r="C96" s="2"/>
      <c r="D96" s="42"/>
      <c r="E96" s="2"/>
      <c r="F96" s="33"/>
      <c r="G96" s="2"/>
      <c r="H96" s="33"/>
      <c r="I96" s="2"/>
      <c r="J96" s="33"/>
      <c r="K96" s="1"/>
      <c r="L96" s="33"/>
      <c r="M96" s="1"/>
      <c r="N96" s="33"/>
      <c r="O96" s="64"/>
      <c r="P96" s="70"/>
      <c r="R96" s="76"/>
      <c r="S96" s="80">
        <v>0</v>
      </c>
      <c r="T96" s="70"/>
      <c r="Y96" s="4"/>
    </row>
    <row r="97" spans="1:27" ht="12.75">
      <c r="A97" s="199" t="s">
        <v>8</v>
      </c>
      <c r="B97" s="27"/>
      <c r="C97" s="2">
        <v>485010</v>
      </c>
      <c r="D97" s="42"/>
      <c r="E97" s="2">
        <v>601783</v>
      </c>
      <c r="F97" s="33"/>
      <c r="G97" s="2">
        <v>155200</v>
      </c>
      <c r="H97" s="33"/>
      <c r="I97" s="2"/>
      <c r="J97" s="33"/>
      <c r="K97" s="3">
        <v>0</v>
      </c>
      <c r="L97" s="33"/>
      <c r="M97" s="3">
        <v>0</v>
      </c>
      <c r="N97" s="33"/>
      <c r="O97" s="64"/>
      <c r="P97" s="70"/>
      <c r="Q97" s="1">
        <v>665000</v>
      </c>
      <c r="R97" s="76"/>
      <c r="S97" s="80">
        <v>1241993</v>
      </c>
      <c r="T97" s="70"/>
      <c r="Y97" s="4">
        <v>0</v>
      </c>
      <c r="Z97" s="4">
        <v>665000</v>
      </c>
      <c r="AA97" s="4">
        <f>SUM(Y97:Z97)</f>
        <v>665000</v>
      </c>
    </row>
    <row r="98" spans="1:27" ht="12.75">
      <c r="A98" s="199" t="s">
        <v>9</v>
      </c>
      <c r="B98" s="27"/>
      <c r="C98" s="2"/>
      <c r="D98" s="42"/>
      <c r="E98" s="2">
        <v>113800</v>
      </c>
      <c r="F98" s="33"/>
      <c r="G98" s="2">
        <v>79984</v>
      </c>
      <c r="H98" s="33"/>
      <c r="I98" s="2">
        <v>67500</v>
      </c>
      <c r="J98" s="33"/>
      <c r="K98" s="5">
        <v>425043</v>
      </c>
      <c r="L98" s="33"/>
      <c r="M98" s="5">
        <v>0</v>
      </c>
      <c r="N98" s="33"/>
      <c r="O98" s="64"/>
      <c r="P98" s="70"/>
      <c r="Q98" s="1">
        <v>2690890</v>
      </c>
      <c r="R98" s="76"/>
      <c r="S98" s="80">
        <v>2136205</v>
      </c>
      <c r="T98" s="70"/>
      <c r="Y98" s="4">
        <v>1449878</v>
      </c>
      <c r="Z98" s="4">
        <v>1241012</v>
      </c>
      <c r="AA98" s="4">
        <f>SUM(Y98:Z98)</f>
        <v>2690890</v>
      </c>
    </row>
    <row r="99" spans="1:27" ht="13.5" thickBot="1">
      <c r="A99" s="199" t="s">
        <v>10</v>
      </c>
      <c r="B99" s="27"/>
      <c r="C99" s="2"/>
      <c r="D99" s="42"/>
      <c r="E99" s="2">
        <v>481560</v>
      </c>
      <c r="F99" s="33"/>
      <c r="G99" s="2">
        <v>110000</v>
      </c>
      <c r="H99" s="33"/>
      <c r="I99" s="2">
        <v>18350</v>
      </c>
      <c r="J99" s="33"/>
      <c r="K99" s="6">
        <v>0</v>
      </c>
      <c r="L99" s="33"/>
      <c r="M99" s="6">
        <v>76860</v>
      </c>
      <c r="N99" s="33"/>
      <c r="O99" s="64"/>
      <c r="P99" s="70"/>
      <c r="Q99" s="1">
        <v>0</v>
      </c>
      <c r="R99" s="76"/>
      <c r="S99" s="80">
        <v>686770</v>
      </c>
      <c r="T99" s="70"/>
      <c r="Y99" s="4">
        <v>0</v>
      </c>
      <c r="AA99" s="4">
        <f>SUM(Y99:Z99)</f>
        <v>0</v>
      </c>
    </row>
    <row r="100" spans="1:27" ht="13.5" thickBot="1">
      <c r="A100" s="7"/>
      <c r="B100" s="28"/>
      <c r="C100" s="8">
        <v>485010</v>
      </c>
      <c r="D100" s="43">
        <v>24.56741971431466</v>
      </c>
      <c r="E100" s="8">
        <v>1197143</v>
      </c>
      <c r="F100" s="34">
        <v>60.639398237260664</v>
      </c>
      <c r="G100" s="8">
        <v>345184</v>
      </c>
      <c r="H100" s="34">
        <v>17.484753317799616</v>
      </c>
      <c r="I100" s="8">
        <v>85850</v>
      </c>
      <c r="J100" s="34">
        <v>4.348596900010131</v>
      </c>
      <c r="K100" s="8">
        <v>425043</v>
      </c>
      <c r="L100" s="34">
        <v>21.529885523249924</v>
      </c>
      <c r="M100" s="8">
        <v>76860</v>
      </c>
      <c r="N100" s="34">
        <v>3.893222571168068</v>
      </c>
      <c r="O100" s="65">
        <v>2615090</v>
      </c>
      <c r="P100" s="71">
        <v>132.46327626380307</v>
      </c>
      <c r="Q100" s="73">
        <v>3355890</v>
      </c>
      <c r="R100" s="77">
        <v>169.9873366426907</v>
      </c>
      <c r="S100" s="66">
        <v>4064968</v>
      </c>
      <c r="T100" s="88">
        <v>205.9045689393172</v>
      </c>
      <c r="Y100" s="8">
        <f>SUM(Y97:Y99)</f>
        <v>1449878</v>
      </c>
      <c r="Z100" s="8">
        <f>SUM(Z97:Z99)</f>
        <v>1906012</v>
      </c>
      <c r="AA100" s="8">
        <f>SUM(AA97:AA99)</f>
        <v>3355890</v>
      </c>
    </row>
    <row r="101" spans="1:25" ht="12.75">
      <c r="A101" s="199" t="s">
        <v>29</v>
      </c>
      <c r="B101" s="27">
        <v>8289</v>
      </c>
      <c r="C101" s="2"/>
      <c r="D101" s="42"/>
      <c r="E101" s="2"/>
      <c r="F101" s="33"/>
      <c r="G101" s="2"/>
      <c r="H101" s="33"/>
      <c r="I101" s="2"/>
      <c r="J101" s="33"/>
      <c r="K101" s="1"/>
      <c r="L101" s="33"/>
      <c r="M101" s="1"/>
      <c r="N101" s="33"/>
      <c r="O101" s="64"/>
      <c r="P101" s="70"/>
      <c r="R101" s="76"/>
      <c r="S101" s="80">
        <v>0</v>
      </c>
      <c r="T101" s="70"/>
      <c r="Y101" s="4"/>
    </row>
    <row r="102" spans="1:27" ht="12.75">
      <c r="A102" s="199" t="s">
        <v>8</v>
      </c>
      <c r="B102" s="27"/>
      <c r="C102" s="2">
        <v>328600</v>
      </c>
      <c r="D102" s="42"/>
      <c r="E102" s="2">
        <v>144875</v>
      </c>
      <c r="F102" s="33"/>
      <c r="G102" s="2"/>
      <c r="H102" s="33"/>
      <c r="I102" s="2"/>
      <c r="J102" s="33"/>
      <c r="K102" s="3">
        <v>0</v>
      </c>
      <c r="L102" s="33"/>
      <c r="M102" s="3">
        <v>0</v>
      </c>
      <c r="N102" s="33"/>
      <c r="O102" s="64"/>
      <c r="P102" s="70"/>
      <c r="Q102" s="1">
        <v>964348</v>
      </c>
      <c r="R102" s="76"/>
      <c r="S102" s="80">
        <v>828337</v>
      </c>
      <c r="T102" s="70"/>
      <c r="Y102" s="4">
        <v>354862</v>
      </c>
      <c r="Z102" s="4">
        <v>609486</v>
      </c>
      <c r="AA102" s="4">
        <f>SUM(Y102:Z102)</f>
        <v>964348</v>
      </c>
    </row>
    <row r="103" spans="1:27" s="14" customFormat="1" ht="12.75">
      <c r="A103" s="14" t="s">
        <v>9</v>
      </c>
      <c r="B103" s="27"/>
      <c r="C103" s="15"/>
      <c r="D103" s="42"/>
      <c r="E103" s="15">
        <v>144830</v>
      </c>
      <c r="F103" s="33"/>
      <c r="G103" s="15"/>
      <c r="H103" s="33"/>
      <c r="I103" s="15"/>
      <c r="J103" s="33"/>
      <c r="K103" s="16">
        <v>0</v>
      </c>
      <c r="L103" s="33"/>
      <c r="M103" s="16">
        <v>343607</v>
      </c>
      <c r="N103" s="33"/>
      <c r="O103" s="64"/>
      <c r="P103" s="70"/>
      <c r="Q103" s="74">
        <v>1098000</v>
      </c>
      <c r="R103" s="76"/>
      <c r="S103" s="87">
        <v>1216437</v>
      </c>
      <c r="T103" s="70"/>
      <c r="Y103" s="17">
        <v>728000</v>
      </c>
      <c r="Z103" s="17">
        <v>370000</v>
      </c>
      <c r="AA103" s="4">
        <f>SUM(Y103:Z103)</f>
        <v>1098000</v>
      </c>
    </row>
    <row r="104" spans="1:27" ht="13.5" thickBot="1">
      <c r="A104" s="199" t="s">
        <v>10</v>
      </c>
      <c r="B104" s="27"/>
      <c r="C104" s="2">
        <v>556500</v>
      </c>
      <c r="D104" s="42"/>
      <c r="E104" s="2"/>
      <c r="F104" s="33"/>
      <c r="G104" s="2">
        <v>105000</v>
      </c>
      <c r="H104" s="33"/>
      <c r="I104" s="2">
        <v>324500</v>
      </c>
      <c r="J104" s="33"/>
      <c r="K104" s="6">
        <v>52000</v>
      </c>
      <c r="L104" s="33"/>
      <c r="M104" s="6">
        <v>0</v>
      </c>
      <c r="N104" s="33"/>
      <c r="O104" s="64"/>
      <c r="P104" s="70"/>
      <c r="Q104" s="1">
        <v>200000</v>
      </c>
      <c r="R104" s="76"/>
      <c r="S104" s="80">
        <v>1038000</v>
      </c>
      <c r="T104" s="70"/>
      <c r="Y104" s="4">
        <v>0</v>
      </c>
      <c r="Z104" s="4">
        <v>200000</v>
      </c>
      <c r="AA104" s="4">
        <f>SUM(Y104:Z104)</f>
        <v>200000</v>
      </c>
    </row>
    <row r="105" spans="1:27" ht="13.5" thickBot="1">
      <c r="A105" s="7"/>
      <c r="B105" s="28"/>
      <c r="C105" s="8">
        <v>885100</v>
      </c>
      <c r="D105" s="43">
        <v>106.78006997225238</v>
      </c>
      <c r="E105" s="8">
        <v>289705</v>
      </c>
      <c r="F105" s="34">
        <v>34.950536856074315</v>
      </c>
      <c r="G105" s="8">
        <v>105000</v>
      </c>
      <c r="H105" s="34">
        <v>12.667390517553384</v>
      </c>
      <c r="I105" s="8">
        <v>324500</v>
      </c>
      <c r="J105" s="34">
        <v>39.1482687899626</v>
      </c>
      <c r="K105" s="8">
        <v>52000</v>
      </c>
      <c r="L105" s="34">
        <v>6.273374351550247</v>
      </c>
      <c r="M105" s="8">
        <v>343607</v>
      </c>
      <c r="N105" s="34">
        <v>41.45337193871396</v>
      </c>
      <c r="O105" s="65">
        <v>1999912</v>
      </c>
      <c r="P105" s="71">
        <v>241.2730124261069</v>
      </c>
      <c r="Q105" s="73">
        <v>2262348</v>
      </c>
      <c r="R105" s="77">
        <v>272.93376764386534</v>
      </c>
      <c r="S105" s="66">
        <v>3082774</v>
      </c>
      <c r="T105" s="88">
        <v>371.9114489081916</v>
      </c>
      <c r="Y105" s="8">
        <f>SUM(Y102:Y104)</f>
        <v>1082862</v>
      </c>
      <c r="Z105" s="8">
        <f>SUM(Z102:Z104)</f>
        <v>1179486</v>
      </c>
      <c r="AA105" s="8">
        <f>SUM(AA102:AA104)</f>
        <v>2262348</v>
      </c>
    </row>
    <row r="106" spans="1:25" ht="12.75">
      <c r="A106" s="199" t="s">
        <v>30</v>
      </c>
      <c r="B106" s="27">
        <v>6644</v>
      </c>
      <c r="C106" s="2"/>
      <c r="D106" s="42"/>
      <c r="E106" s="2"/>
      <c r="F106" s="33"/>
      <c r="G106" s="2"/>
      <c r="H106" s="33"/>
      <c r="I106" s="2"/>
      <c r="J106" s="33"/>
      <c r="K106" s="1"/>
      <c r="L106" s="33"/>
      <c r="M106" s="1"/>
      <c r="N106" s="33"/>
      <c r="O106" s="64"/>
      <c r="P106" s="70"/>
      <c r="R106" s="76"/>
      <c r="S106" s="80">
        <v>0</v>
      </c>
      <c r="T106" s="70"/>
      <c r="Y106" s="4"/>
    </row>
    <row r="107" spans="1:27" ht="12.75">
      <c r="A107" s="199" t="s">
        <v>8</v>
      </c>
      <c r="B107" s="27"/>
      <c r="C107" s="2"/>
      <c r="D107" s="42"/>
      <c r="E107" s="2"/>
      <c r="F107" s="33"/>
      <c r="G107" s="2"/>
      <c r="H107" s="33"/>
      <c r="I107" s="2"/>
      <c r="J107" s="33"/>
      <c r="K107" s="3">
        <v>639975</v>
      </c>
      <c r="L107" s="33"/>
      <c r="M107" s="3">
        <v>374901</v>
      </c>
      <c r="N107" s="33"/>
      <c r="O107" s="64"/>
      <c r="P107" s="70"/>
      <c r="Q107" s="1">
        <v>2725027</v>
      </c>
      <c r="R107" s="76"/>
      <c r="S107" s="80">
        <v>3186828</v>
      </c>
      <c r="T107" s="70"/>
      <c r="Y107" s="4">
        <v>2171952</v>
      </c>
      <c r="Z107" s="4">
        <v>553075</v>
      </c>
      <c r="AA107" s="4">
        <f>SUM(Y107:Z107)</f>
        <v>2725027</v>
      </c>
    </row>
    <row r="108" spans="1:27" ht="12.75">
      <c r="A108" s="199" t="s">
        <v>9</v>
      </c>
      <c r="B108" s="27"/>
      <c r="C108" s="2">
        <v>84245</v>
      </c>
      <c r="D108" s="42"/>
      <c r="E108" s="2">
        <v>63825</v>
      </c>
      <c r="F108" s="33"/>
      <c r="G108" s="2">
        <v>49616</v>
      </c>
      <c r="H108" s="33"/>
      <c r="I108" s="2"/>
      <c r="J108" s="33"/>
      <c r="K108" s="5">
        <v>415615</v>
      </c>
      <c r="L108" s="33"/>
      <c r="M108" s="5">
        <v>0</v>
      </c>
      <c r="N108" s="33"/>
      <c r="O108" s="64"/>
      <c r="P108" s="70"/>
      <c r="Q108" s="1">
        <v>1927652</v>
      </c>
      <c r="R108" s="76"/>
      <c r="S108" s="80">
        <v>2018893</v>
      </c>
      <c r="T108" s="70"/>
      <c r="Y108" s="4">
        <v>1405592</v>
      </c>
      <c r="Z108" s="4">
        <v>522060</v>
      </c>
      <c r="AA108" s="4">
        <f>SUM(Y108:Z108)</f>
        <v>1927652</v>
      </c>
    </row>
    <row r="109" spans="1:27" ht="13.5" thickBot="1">
      <c r="A109" s="199" t="s">
        <v>10</v>
      </c>
      <c r="B109" s="27"/>
      <c r="C109" s="2"/>
      <c r="D109" s="42"/>
      <c r="E109" s="2"/>
      <c r="F109" s="33"/>
      <c r="G109" s="2"/>
      <c r="H109" s="33"/>
      <c r="I109" s="2">
        <v>106915</v>
      </c>
      <c r="J109" s="33"/>
      <c r="K109" s="6">
        <v>1318184</v>
      </c>
      <c r="L109" s="33"/>
      <c r="M109" s="6">
        <v>143000</v>
      </c>
      <c r="N109" s="33"/>
      <c r="O109" s="64"/>
      <c r="P109" s="70"/>
      <c r="Q109" s="1">
        <v>1261487</v>
      </c>
      <c r="R109" s="76"/>
      <c r="S109" s="80">
        <v>2829586</v>
      </c>
      <c r="T109" s="70"/>
      <c r="Y109" s="4">
        <v>1261487</v>
      </c>
      <c r="AA109" s="4">
        <f>SUM(Y109:Z109)</f>
        <v>1261487</v>
      </c>
    </row>
    <row r="110" spans="1:27" ht="13.5" thickBot="1">
      <c r="A110" s="7"/>
      <c r="B110" s="28"/>
      <c r="C110" s="8">
        <v>84245</v>
      </c>
      <c r="D110" s="43">
        <v>12.679861529199277</v>
      </c>
      <c r="E110" s="8">
        <v>63825</v>
      </c>
      <c r="F110" s="34">
        <v>9.606411800120409</v>
      </c>
      <c r="G110" s="8">
        <v>49616</v>
      </c>
      <c r="H110" s="34">
        <v>7.467790487658037</v>
      </c>
      <c r="I110" s="8">
        <v>106915</v>
      </c>
      <c r="J110" s="34">
        <v>16.0919626730885</v>
      </c>
      <c r="K110" s="8">
        <v>2373774</v>
      </c>
      <c r="L110" s="34">
        <v>357.28085490668275</v>
      </c>
      <c r="M110" s="8">
        <v>517901</v>
      </c>
      <c r="N110" s="34">
        <v>77.9501806140879</v>
      </c>
      <c r="O110" s="65">
        <v>3196276</v>
      </c>
      <c r="P110" s="71">
        <v>481.07706201083687</v>
      </c>
      <c r="Q110" s="73">
        <v>5914166</v>
      </c>
      <c r="R110" s="77">
        <v>890.1514148103552</v>
      </c>
      <c r="S110" s="66">
        <v>8035307</v>
      </c>
      <c r="T110" s="88">
        <v>1209.4080373269114</v>
      </c>
      <c r="Y110" s="8">
        <f>SUM(Y107:Y109)</f>
        <v>4839031</v>
      </c>
      <c r="Z110" s="8">
        <f>SUM(Z107:Z109)</f>
        <v>1075135</v>
      </c>
      <c r="AA110" s="8">
        <f>SUM(AA107:AA109)</f>
        <v>5914166</v>
      </c>
    </row>
    <row r="111" spans="1:25" ht="12.75">
      <c r="A111" s="199" t="s">
        <v>31</v>
      </c>
      <c r="B111" s="27">
        <v>18251</v>
      </c>
      <c r="C111" s="2"/>
      <c r="D111" s="42"/>
      <c r="E111" s="2"/>
      <c r="F111" s="33"/>
      <c r="G111" s="2"/>
      <c r="H111" s="33"/>
      <c r="I111" s="2"/>
      <c r="J111" s="33"/>
      <c r="K111" s="1"/>
      <c r="L111" s="33"/>
      <c r="M111" s="1"/>
      <c r="N111" s="33"/>
      <c r="O111" s="64"/>
      <c r="P111" s="70"/>
      <c r="R111" s="76"/>
      <c r="S111" s="80">
        <v>0</v>
      </c>
      <c r="T111" s="70"/>
      <c r="Y111" s="4"/>
    </row>
    <row r="112" spans="1:27" ht="12.75">
      <c r="A112" s="199" t="s">
        <v>8</v>
      </c>
      <c r="B112" s="27"/>
      <c r="C112" s="2"/>
      <c r="D112" s="42"/>
      <c r="E112" s="2">
        <v>60000</v>
      </c>
      <c r="F112" s="33"/>
      <c r="G112" s="2"/>
      <c r="H112" s="33"/>
      <c r="I112" s="2">
        <v>1610000</v>
      </c>
      <c r="J112" s="33"/>
      <c r="K112" s="3">
        <v>77622</v>
      </c>
      <c r="L112" s="33"/>
      <c r="M112" s="3">
        <v>85710</v>
      </c>
      <c r="N112" s="33"/>
      <c r="O112" s="64"/>
      <c r="P112" s="70"/>
      <c r="Q112" s="1">
        <v>4003166</v>
      </c>
      <c r="R112" s="76"/>
      <c r="S112" s="80">
        <v>4983332</v>
      </c>
      <c r="T112" s="70"/>
      <c r="Y112" s="4">
        <v>3150000</v>
      </c>
      <c r="Z112" s="4">
        <f>853125+40+1</f>
        <v>853166</v>
      </c>
      <c r="AA112" s="4">
        <f>SUM(Y112:Z112)</f>
        <v>4003166</v>
      </c>
    </row>
    <row r="113" spans="1:27" ht="12.75">
      <c r="A113" s="199" t="s">
        <v>9</v>
      </c>
      <c r="B113" s="27"/>
      <c r="C113" s="2"/>
      <c r="D113" s="42"/>
      <c r="E113" s="2"/>
      <c r="F113" s="33"/>
      <c r="G113" s="2"/>
      <c r="H113" s="33"/>
      <c r="I113" s="2"/>
      <c r="J113" s="33"/>
      <c r="K113" s="5">
        <v>0</v>
      </c>
      <c r="L113" s="33"/>
      <c r="M113" s="5">
        <v>0</v>
      </c>
      <c r="N113" s="33"/>
      <c r="O113" s="64"/>
      <c r="P113" s="70"/>
      <c r="Q113" s="1">
        <v>658263</v>
      </c>
      <c r="R113" s="76"/>
      <c r="S113" s="80">
        <v>0</v>
      </c>
      <c r="T113" s="70"/>
      <c r="Y113" s="4">
        <v>0</v>
      </c>
      <c r="Z113" s="4">
        <v>658263</v>
      </c>
      <c r="AA113" s="4">
        <f>SUM(Y113:Z113)</f>
        <v>658263</v>
      </c>
    </row>
    <row r="114" spans="1:27" ht="13.5" thickBot="1">
      <c r="A114" s="199" t="s">
        <v>10</v>
      </c>
      <c r="B114" s="27"/>
      <c r="C114" s="2"/>
      <c r="D114" s="42"/>
      <c r="E114" s="2">
        <v>47976</v>
      </c>
      <c r="F114" s="33"/>
      <c r="G114" s="2"/>
      <c r="H114" s="33"/>
      <c r="I114" s="2"/>
      <c r="J114" s="33"/>
      <c r="K114" s="6">
        <v>400000</v>
      </c>
      <c r="L114" s="33"/>
      <c r="M114" s="6">
        <v>106400</v>
      </c>
      <c r="N114" s="33"/>
      <c r="O114" s="64"/>
      <c r="P114" s="70"/>
      <c r="Q114" s="1">
        <v>300000</v>
      </c>
      <c r="R114" s="76"/>
      <c r="S114" s="80">
        <v>554376</v>
      </c>
      <c r="T114" s="70"/>
      <c r="Y114" s="4">
        <v>0</v>
      </c>
      <c r="Z114" s="4">
        <v>300000</v>
      </c>
      <c r="AA114" s="4">
        <f>SUM(Y114:Z114)</f>
        <v>300000</v>
      </c>
    </row>
    <row r="115" spans="1:27" ht="13.5" thickBot="1">
      <c r="A115" s="7"/>
      <c r="B115" s="28"/>
      <c r="C115" s="8">
        <v>0</v>
      </c>
      <c r="D115" s="43">
        <v>0</v>
      </c>
      <c r="E115" s="8">
        <v>107976</v>
      </c>
      <c r="F115" s="34">
        <v>5.916168977042354</v>
      </c>
      <c r="G115" s="8">
        <v>0</v>
      </c>
      <c r="H115" s="34">
        <v>0</v>
      </c>
      <c r="I115" s="8">
        <v>1610000</v>
      </c>
      <c r="J115" s="34">
        <v>88.21434441948387</v>
      </c>
      <c r="K115" s="8">
        <v>477622</v>
      </c>
      <c r="L115" s="34">
        <v>26.16963454057312</v>
      </c>
      <c r="M115" s="8">
        <v>192110</v>
      </c>
      <c r="N115" s="34">
        <v>10.525998575420525</v>
      </c>
      <c r="O115" s="65">
        <v>2387708</v>
      </c>
      <c r="P115" s="71">
        <v>130.82614651251987</v>
      </c>
      <c r="Q115" s="73">
        <v>4961429</v>
      </c>
      <c r="R115" s="77">
        <v>271.84422771354997</v>
      </c>
      <c r="S115" s="66">
        <v>5537708</v>
      </c>
      <c r="T115" s="88">
        <v>303.4194290723796</v>
      </c>
      <c r="Y115" s="8">
        <f>SUM(Y112:Y114)</f>
        <v>3150000</v>
      </c>
      <c r="Z115" s="8">
        <f>SUM(Z112:Z114)</f>
        <v>1811429</v>
      </c>
      <c r="AA115" s="8">
        <f>SUM(AA112:AA114)</f>
        <v>4961429</v>
      </c>
    </row>
    <row r="116" spans="1:25" ht="12.75">
      <c r="A116" s="199" t="s">
        <v>32</v>
      </c>
      <c r="B116" s="27">
        <v>5920</v>
      </c>
      <c r="C116" s="2"/>
      <c r="D116" s="42"/>
      <c r="E116" s="2"/>
      <c r="F116" s="33"/>
      <c r="G116" s="2"/>
      <c r="H116" s="33"/>
      <c r="I116" s="2"/>
      <c r="J116" s="33"/>
      <c r="K116" s="1"/>
      <c r="L116" s="33"/>
      <c r="M116" s="1"/>
      <c r="N116" s="33"/>
      <c r="O116" s="64"/>
      <c r="P116" s="70"/>
      <c r="R116" s="76"/>
      <c r="S116" s="80">
        <v>0</v>
      </c>
      <c r="T116" s="70"/>
      <c r="Y116" s="4"/>
    </row>
    <row r="117" spans="1:27" ht="12.75">
      <c r="A117" s="199" t="s">
        <v>8</v>
      </c>
      <c r="B117" s="27"/>
      <c r="C117" s="2">
        <v>97882</v>
      </c>
      <c r="D117" s="42"/>
      <c r="E117" s="2"/>
      <c r="F117" s="33"/>
      <c r="G117" s="2">
        <v>257860</v>
      </c>
      <c r="H117" s="33"/>
      <c r="I117" s="2"/>
      <c r="J117" s="33"/>
      <c r="K117" s="3">
        <v>53000</v>
      </c>
      <c r="L117" s="33"/>
      <c r="M117" s="3">
        <v>0</v>
      </c>
      <c r="N117" s="33"/>
      <c r="O117" s="64"/>
      <c r="P117" s="70"/>
      <c r="Q117" s="1">
        <v>1164630</v>
      </c>
      <c r="R117" s="76"/>
      <c r="S117" s="80">
        <v>408742</v>
      </c>
      <c r="T117" s="70"/>
      <c r="Y117" s="4">
        <v>0</v>
      </c>
      <c r="Z117" s="4">
        <v>1164630</v>
      </c>
      <c r="AA117" s="4">
        <f>SUM(Y117:Z117)</f>
        <v>1164630</v>
      </c>
    </row>
    <row r="118" spans="1:27" ht="12.75">
      <c r="A118" s="199" t="s">
        <v>9</v>
      </c>
      <c r="B118" s="27"/>
      <c r="C118" s="2">
        <v>318471</v>
      </c>
      <c r="D118" s="42"/>
      <c r="E118" s="2">
        <v>25000</v>
      </c>
      <c r="F118" s="33"/>
      <c r="G118" s="2">
        <v>509818</v>
      </c>
      <c r="H118" s="33"/>
      <c r="I118" s="2">
        <v>110331</v>
      </c>
      <c r="J118" s="33"/>
      <c r="K118" s="5">
        <v>4938527</v>
      </c>
      <c r="L118" s="33"/>
      <c r="M118" s="5">
        <v>0</v>
      </c>
      <c r="N118" s="33"/>
      <c r="O118" s="64"/>
      <c r="P118" s="70"/>
      <c r="Q118" s="1">
        <v>8800000</v>
      </c>
      <c r="R118" s="76"/>
      <c r="S118" s="80">
        <v>14702147</v>
      </c>
      <c r="T118" s="70"/>
      <c r="Y118" s="4">
        <v>8800000</v>
      </c>
      <c r="AA118" s="4">
        <f>SUM(Y118:Z118)</f>
        <v>8800000</v>
      </c>
    </row>
    <row r="119" spans="1:27" ht="13.5" thickBot="1">
      <c r="A119" s="199" t="s">
        <v>10</v>
      </c>
      <c r="B119" s="27"/>
      <c r="C119" s="2">
        <v>49815</v>
      </c>
      <c r="D119" s="42"/>
      <c r="E119" s="2"/>
      <c r="F119" s="33"/>
      <c r="G119" s="2"/>
      <c r="H119" s="33"/>
      <c r="I119" s="2"/>
      <c r="J119" s="33"/>
      <c r="K119" s="6">
        <v>0</v>
      </c>
      <c r="L119" s="33"/>
      <c r="M119" s="6">
        <v>0</v>
      </c>
      <c r="N119" s="33"/>
      <c r="O119" s="64"/>
      <c r="P119" s="70"/>
      <c r="Q119" s="1">
        <v>0</v>
      </c>
      <c r="R119" s="76"/>
      <c r="S119" s="80">
        <v>49815</v>
      </c>
      <c r="T119" s="70"/>
      <c r="Y119" s="4">
        <v>0</v>
      </c>
      <c r="AA119" s="4">
        <f>SUM(Y119:Z119)</f>
        <v>0</v>
      </c>
    </row>
    <row r="120" spans="1:27" ht="13.5" thickBot="1">
      <c r="A120" s="7"/>
      <c r="B120" s="28"/>
      <c r="C120" s="8">
        <v>466168</v>
      </c>
      <c r="D120" s="43">
        <v>78.74459459459459</v>
      </c>
      <c r="E120" s="8">
        <v>25000</v>
      </c>
      <c r="F120" s="34">
        <v>4.222972972972973</v>
      </c>
      <c r="G120" s="8">
        <v>767678</v>
      </c>
      <c r="H120" s="34">
        <v>129.67533783783784</v>
      </c>
      <c r="I120" s="8">
        <v>110331</v>
      </c>
      <c r="J120" s="34">
        <v>18.636993243243243</v>
      </c>
      <c r="K120" s="8">
        <v>4991527</v>
      </c>
      <c r="L120" s="34">
        <v>843.1633445945946</v>
      </c>
      <c r="M120" s="8">
        <v>0</v>
      </c>
      <c r="N120" s="34">
        <v>0</v>
      </c>
      <c r="O120" s="65">
        <v>6360704</v>
      </c>
      <c r="P120" s="71">
        <v>1074.4432432432432</v>
      </c>
      <c r="Q120" s="73">
        <v>9964630</v>
      </c>
      <c r="R120" s="77">
        <v>1683.214527027027</v>
      </c>
      <c r="S120" s="66">
        <v>15160704</v>
      </c>
      <c r="T120" s="88">
        <v>2560.92972972973</v>
      </c>
      <c r="V120" s="32"/>
      <c r="Y120" s="8">
        <f>SUM(Y117:Y119)</f>
        <v>8800000</v>
      </c>
      <c r="Z120" s="8">
        <f>SUM(Z117:Z119)</f>
        <v>1164630</v>
      </c>
      <c r="AA120" s="8">
        <f>SUM(AA117:AA119)</f>
        <v>9964630</v>
      </c>
    </row>
    <row r="121" spans="1:25" ht="13.5" thickBot="1">
      <c r="A121" s="199"/>
      <c r="C121" s="2"/>
      <c r="E121" s="2"/>
      <c r="G121" s="2"/>
      <c r="I121" s="2"/>
      <c r="K121" s="6"/>
      <c r="M121" s="6"/>
      <c r="Y121" s="4"/>
    </row>
    <row r="122" spans="1:27" ht="13.5" thickBot="1">
      <c r="A122" s="45" t="s">
        <v>44</v>
      </c>
      <c r="B122" s="46">
        <v>493782</v>
      </c>
      <c r="C122" s="37">
        <v>17368591.5</v>
      </c>
      <c r="D122" s="47"/>
      <c r="E122" s="37">
        <v>20558894</v>
      </c>
      <c r="F122" s="48"/>
      <c r="G122" s="37">
        <v>29027011</v>
      </c>
      <c r="H122" s="48"/>
      <c r="I122" s="37">
        <v>15565498</v>
      </c>
      <c r="J122" s="48"/>
      <c r="K122" s="37">
        <v>51689966</v>
      </c>
      <c r="L122" s="48"/>
      <c r="M122" s="37">
        <v>15599777</v>
      </c>
      <c r="N122" s="48"/>
      <c r="O122" s="66">
        <v>149809737.5</v>
      </c>
      <c r="P122" s="72"/>
      <c r="Q122" s="66">
        <v>196916943</v>
      </c>
      <c r="R122" s="72"/>
      <c r="S122" s="66">
        <v>301819027.5</v>
      </c>
      <c r="T122" s="89"/>
      <c r="Y122" s="37">
        <f>+Y120+Y115+Y110+Y105+Y100+Y95+Y90+Y85+Y80+Y75+Y70+Y65+Y60+Y55+Y50+Y45+Y40+Y35+Y30+Y25+Y20+Y15+Y10</f>
        <v>152009290</v>
      </c>
      <c r="Z122" s="37">
        <f>+Z120+Z115+Z110+Z105+Z100+Z95+Z90+Z85+Z80+Z75+Z70+Z65+Z60+Z55+Z50+Z45+Z40+Z35+Z30+Z25+Z20+Z15+Z10</f>
        <v>44907653</v>
      </c>
      <c r="AA122" s="37">
        <f>+AA120+AA115+AA110+AA105+AA100+AA95+AA90+AA85+AA80+AA75+AA70+AA65+AA60+AA55+AA50+AA45+AA40+AA35+AA30+AA25+AA20+AA15+AA10</f>
        <v>196916943</v>
      </c>
    </row>
    <row r="123" spans="1:25" ht="13.5" thickBot="1">
      <c r="A123" s="199"/>
      <c r="C123" s="2"/>
      <c r="E123" s="199"/>
      <c r="G123" s="199"/>
      <c r="I123" s="2"/>
      <c r="K123" s="1"/>
      <c r="M123" s="1"/>
      <c r="Y123" s="1"/>
    </row>
    <row r="124" spans="1:25" ht="12.75">
      <c r="A124" s="10"/>
      <c r="B124" s="54"/>
      <c r="C124" s="56" t="s">
        <v>45</v>
      </c>
      <c r="D124" s="22" t="s">
        <v>45</v>
      </c>
      <c r="E124" s="199"/>
      <c r="G124" s="199"/>
      <c r="I124" s="199"/>
      <c r="K124" s="1"/>
      <c r="M124" s="1"/>
      <c r="O124" s="1" t="s">
        <v>36</v>
      </c>
      <c r="Q124" s="1" t="s">
        <v>36</v>
      </c>
      <c r="Y124" s="1" t="s">
        <v>36</v>
      </c>
    </row>
    <row r="125" spans="1:26" ht="13.5" thickBot="1">
      <c r="A125" s="20"/>
      <c r="B125" s="55"/>
      <c r="C125" s="57" t="s">
        <v>35</v>
      </c>
      <c r="D125" s="41" t="s">
        <v>34</v>
      </c>
      <c r="E125" s="199"/>
      <c r="G125" s="199"/>
      <c r="I125" s="199"/>
      <c r="K125" s="199"/>
      <c r="M125" s="199"/>
      <c r="Z125" s="4">
        <f>+Y122+Z122</f>
        <v>196916943</v>
      </c>
    </row>
    <row r="126" spans="1:13" ht="12.75">
      <c r="A126" s="49" t="s">
        <v>40</v>
      </c>
      <c r="B126" s="50"/>
      <c r="C126" s="23">
        <v>37927485.5</v>
      </c>
      <c r="D126" s="51">
        <v>76.8101824286831</v>
      </c>
      <c r="E126" s="199"/>
      <c r="G126" s="199"/>
      <c r="I126" s="199"/>
      <c r="K126" s="199"/>
      <c r="M126" s="199"/>
    </row>
    <row r="127" spans="1:25" ht="12.75">
      <c r="A127" s="49" t="s">
        <v>41</v>
      </c>
      <c r="B127" s="50"/>
      <c r="C127" s="23">
        <v>44592509</v>
      </c>
      <c r="D127" s="51">
        <v>90.30808939977561</v>
      </c>
      <c r="E127" s="199"/>
      <c r="G127" s="199"/>
      <c r="I127" s="199"/>
      <c r="K127" s="199"/>
      <c r="M127" s="199"/>
      <c r="Q127" s="1" t="s">
        <v>36</v>
      </c>
      <c r="Y127" s="4" t="s">
        <v>36</v>
      </c>
    </row>
    <row r="128" spans="1:13" ht="12.75">
      <c r="A128" s="49" t="s">
        <v>42</v>
      </c>
      <c r="B128" s="50"/>
      <c r="C128" s="23">
        <v>67289743</v>
      </c>
      <c r="D128" s="51">
        <v>136.27419184984467</v>
      </c>
      <c r="E128" s="199"/>
      <c r="G128" s="199"/>
      <c r="I128" s="199"/>
      <c r="K128" s="199"/>
      <c r="M128" s="199"/>
    </row>
    <row r="129" spans="1:13" ht="13.5" thickBot="1">
      <c r="A129" s="20" t="s">
        <v>43</v>
      </c>
      <c r="B129" s="52"/>
      <c r="C129" s="60">
        <v>197641443</v>
      </c>
      <c r="D129" s="53">
        <v>400.26052590009357</v>
      </c>
      <c r="E129" s="199"/>
      <c r="G129" s="199"/>
      <c r="I129" s="199"/>
      <c r="K129" s="199"/>
      <c r="M129" s="199"/>
    </row>
    <row r="130" spans="1:13" ht="12.75">
      <c r="A130" s="199"/>
      <c r="C130" s="199"/>
      <c r="E130" s="199"/>
      <c r="G130" s="199"/>
      <c r="I130" s="199"/>
      <c r="K130" s="199"/>
      <c r="M130" s="199"/>
    </row>
    <row r="131" spans="1:13" ht="12.75">
      <c r="A131" s="199"/>
      <c r="C131" s="199"/>
      <c r="E131" s="199"/>
      <c r="G131" s="199"/>
      <c r="I131" s="199"/>
      <c r="K131" s="199"/>
      <c r="M131" s="199"/>
    </row>
    <row r="132" spans="1:13" ht="12.75">
      <c r="A132" s="199"/>
      <c r="C132" s="199"/>
      <c r="E132" s="199"/>
      <c r="G132" s="199"/>
      <c r="I132" s="199"/>
      <c r="K132" s="199"/>
      <c r="M132" s="199"/>
    </row>
  </sheetData>
  <sheetProtection/>
  <mergeCells count="2">
    <mergeCell ref="A1:D1"/>
    <mergeCell ref="A3:D3"/>
  </mergeCells>
  <printOptions/>
  <pageMargins left="0.7" right="0.7" top="0.75" bottom="0.75" header="0.3" footer="0.3"/>
  <pageSetup orientation="portrait" paperSize="5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2"/>
  <sheetViews>
    <sheetView tabSelected="1" zoomScalePageLayoutView="0" workbookViewId="0" topLeftCell="A1">
      <selection activeCell="L7" sqref="K7:L7"/>
    </sheetView>
  </sheetViews>
  <sheetFormatPr defaultColWidth="9.140625" defaultRowHeight="12.75"/>
  <cols>
    <col min="1" max="1" width="14.140625" style="99" customWidth="1"/>
    <col min="2" max="2" width="37.7109375" style="0" customWidth="1"/>
    <col min="3" max="3" width="60.57421875" style="90" customWidth="1"/>
    <col min="4" max="4" width="16.00390625" style="111" customWidth="1"/>
    <col min="5" max="5" width="19.8515625" style="32" bestFit="1" customWidth="1"/>
  </cols>
  <sheetData>
    <row r="1" spans="1:256" s="200" customFormat="1" ht="18">
      <c r="A1" s="202" t="s">
        <v>46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  <c r="HX1" s="202"/>
      <c r="HY1" s="202"/>
      <c r="HZ1" s="202"/>
      <c r="IA1" s="202"/>
      <c r="IB1" s="202"/>
      <c r="IC1" s="202" t="s">
        <v>46</v>
      </c>
      <c r="ID1" s="202"/>
      <c r="IE1" s="202"/>
      <c r="IF1" s="202"/>
      <c r="IG1" s="202" t="s">
        <v>46</v>
      </c>
      <c r="IH1" s="202"/>
      <c r="II1" s="202"/>
      <c r="IJ1" s="202"/>
      <c r="IK1" s="202" t="s">
        <v>46</v>
      </c>
      <c r="IL1" s="202"/>
      <c r="IM1" s="202"/>
      <c r="IN1" s="202"/>
      <c r="IO1" s="202" t="s">
        <v>46</v>
      </c>
      <c r="IP1" s="202"/>
      <c r="IQ1" s="202"/>
      <c r="IR1" s="202"/>
      <c r="IS1" s="202" t="s">
        <v>46</v>
      </c>
      <c r="IT1" s="202"/>
      <c r="IU1" s="202"/>
      <c r="IV1" s="202"/>
    </row>
    <row r="2" spans="1:8" s="98" customFormat="1" ht="15.75">
      <c r="A2" s="158" t="s">
        <v>906</v>
      </c>
      <c r="B2" s="159"/>
      <c r="C2" s="90"/>
      <c r="D2" s="111"/>
      <c r="E2" s="32"/>
      <c r="F2" s="199"/>
      <c r="G2" s="199"/>
      <c r="H2" s="199"/>
    </row>
    <row r="3" spans="1:8" s="98" customFormat="1" ht="15.75">
      <c r="A3" s="158" t="s">
        <v>907</v>
      </c>
      <c r="B3" s="159"/>
      <c r="C3" s="90"/>
      <c r="D3" s="111"/>
      <c r="E3" s="32"/>
      <c r="F3" s="199"/>
      <c r="G3" s="199"/>
      <c r="H3" s="199"/>
    </row>
    <row r="4" spans="1:8" ht="15.75">
      <c r="A4" s="158" t="s">
        <v>914</v>
      </c>
      <c r="B4" s="159"/>
      <c r="F4" s="199"/>
      <c r="G4" s="199"/>
      <c r="H4" s="199"/>
    </row>
    <row r="5" spans="1:8" s="98" customFormat="1" ht="13.5" thickBot="1">
      <c r="A5" s="109"/>
      <c r="B5" s="110"/>
      <c r="C5" s="90"/>
      <c r="D5" s="111"/>
      <c r="E5" s="32"/>
      <c r="F5" s="199"/>
      <c r="G5" s="199"/>
      <c r="H5" s="199"/>
    </row>
    <row r="6" spans="1:8" ht="12.75">
      <c r="A6" s="134"/>
      <c r="B6" s="135"/>
      <c r="C6" s="136"/>
      <c r="D6" s="140" t="s">
        <v>861</v>
      </c>
      <c r="E6" s="155" t="s">
        <v>862</v>
      </c>
      <c r="F6" s="199"/>
      <c r="G6" s="199"/>
      <c r="H6" s="199"/>
    </row>
    <row r="7" spans="1:8" ht="13.5" thickBot="1">
      <c r="A7" s="137"/>
      <c r="B7" s="138" t="s">
        <v>311</v>
      </c>
      <c r="C7" s="139" t="s">
        <v>310</v>
      </c>
      <c r="D7" s="141" t="s">
        <v>309</v>
      </c>
      <c r="E7" s="156" t="s">
        <v>309</v>
      </c>
      <c r="F7" s="199"/>
      <c r="G7" s="199"/>
      <c r="H7" s="199"/>
    </row>
    <row r="8" spans="1:8" ht="12.75">
      <c r="A8" s="112" t="s">
        <v>863</v>
      </c>
      <c r="B8" s="118" t="s">
        <v>308</v>
      </c>
      <c r="C8" s="117" t="s">
        <v>307</v>
      </c>
      <c r="D8" s="125">
        <v>87000</v>
      </c>
      <c r="E8" s="160">
        <v>0</v>
      </c>
      <c r="F8" s="199"/>
      <c r="G8" s="199"/>
      <c r="H8" s="199"/>
    </row>
    <row r="9" spans="1:8" ht="12.75">
      <c r="A9" s="113"/>
      <c r="B9" s="120" t="s">
        <v>295</v>
      </c>
      <c r="C9" s="102" t="s">
        <v>306</v>
      </c>
      <c r="D9" s="142">
        <v>1164000</v>
      </c>
      <c r="E9" s="33"/>
      <c r="F9" s="199"/>
      <c r="G9" s="199"/>
      <c r="H9" s="199"/>
    </row>
    <row r="10" spans="1:8" ht="12.75">
      <c r="A10" s="113"/>
      <c r="B10" s="120" t="s">
        <v>297</v>
      </c>
      <c r="C10" s="102" t="s">
        <v>305</v>
      </c>
      <c r="D10" s="142">
        <v>11250</v>
      </c>
      <c r="E10" s="33"/>
      <c r="F10" s="199"/>
      <c r="G10" s="199"/>
      <c r="H10" s="199"/>
    </row>
    <row r="11" spans="1:8" ht="12.75">
      <c r="A11" s="113"/>
      <c r="B11" s="120" t="s">
        <v>297</v>
      </c>
      <c r="C11" s="102" t="s">
        <v>304</v>
      </c>
      <c r="D11" s="142">
        <v>465000</v>
      </c>
      <c r="E11" s="33"/>
      <c r="F11" s="199"/>
      <c r="G11" s="199"/>
      <c r="H11" s="199"/>
    </row>
    <row r="12" spans="1:8" ht="12.75">
      <c r="A12" s="113"/>
      <c r="B12" s="120" t="s">
        <v>303</v>
      </c>
      <c r="C12" s="102" t="s">
        <v>302</v>
      </c>
      <c r="D12" s="142">
        <v>60000</v>
      </c>
      <c r="E12" s="33"/>
      <c r="F12" s="199"/>
      <c r="G12" s="199"/>
      <c r="H12" s="199"/>
    </row>
    <row r="13" spans="1:8" ht="12.75">
      <c r="A13" s="113"/>
      <c r="B13" s="120" t="s">
        <v>297</v>
      </c>
      <c r="C13" s="102" t="s">
        <v>301</v>
      </c>
      <c r="D13" s="142">
        <v>300000</v>
      </c>
      <c r="E13" s="33"/>
      <c r="F13" s="199"/>
      <c r="G13" s="199"/>
      <c r="H13" s="199"/>
    </row>
    <row r="14" spans="1:8" ht="12.75">
      <c r="A14" s="113"/>
      <c r="B14" s="120" t="s">
        <v>299</v>
      </c>
      <c r="C14" s="102" t="s">
        <v>300</v>
      </c>
      <c r="D14" s="142">
        <v>108000</v>
      </c>
      <c r="E14" s="33"/>
      <c r="F14" s="199"/>
      <c r="G14" s="199"/>
      <c r="H14" s="199"/>
    </row>
    <row r="15" spans="1:8" ht="12.75">
      <c r="A15" s="113"/>
      <c r="B15" s="120" t="s">
        <v>299</v>
      </c>
      <c r="C15" s="102" t="s">
        <v>298</v>
      </c>
      <c r="D15" s="142">
        <v>56200</v>
      </c>
      <c r="E15" s="33"/>
      <c r="F15" s="199"/>
      <c r="G15" s="199"/>
      <c r="H15" s="199"/>
    </row>
    <row r="16" spans="1:8" ht="12.75">
      <c r="A16" s="113"/>
      <c r="B16" s="120" t="s">
        <v>297</v>
      </c>
      <c r="C16" s="102" t="s">
        <v>296</v>
      </c>
      <c r="D16" s="142">
        <v>82500</v>
      </c>
      <c r="E16" s="33"/>
      <c r="F16" s="199"/>
      <c r="G16" s="199"/>
      <c r="H16" s="199"/>
    </row>
    <row r="17" spans="1:8" ht="12.75">
      <c r="A17" s="113"/>
      <c r="B17" s="120" t="s">
        <v>295</v>
      </c>
      <c r="C17" s="102" t="s">
        <v>294</v>
      </c>
      <c r="D17" s="142">
        <v>200540</v>
      </c>
      <c r="E17" s="33"/>
      <c r="F17" s="199"/>
      <c r="G17" s="199"/>
      <c r="H17" s="199"/>
    </row>
    <row r="18" spans="1:8" ht="12.75">
      <c r="A18" s="113"/>
      <c r="B18" s="120" t="s">
        <v>295</v>
      </c>
      <c r="C18" s="119" t="s">
        <v>294</v>
      </c>
      <c r="D18" s="142">
        <v>121960</v>
      </c>
      <c r="E18" s="33"/>
      <c r="F18" s="199"/>
      <c r="G18" s="199"/>
      <c r="H18" s="199"/>
    </row>
    <row r="19" spans="1:8" ht="12.75">
      <c r="A19" s="113"/>
      <c r="B19" s="120" t="s">
        <v>407</v>
      </c>
      <c r="C19" s="102" t="s">
        <v>347</v>
      </c>
      <c r="D19" s="142">
        <v>230764</v>
      </c>
      <c r="E19" s="33"/>
      <c r="F19" s="199"/>
      <c r="G19" s="199"/>
      <c r="H19" s="199"/>
    </row>
    <row r="20" spans="1:8" ht="25.5">
      <c r="A20" s="113"/>
      <c r="B20" s="120" t="s">
        <v>408</v>
      </c>
      <c r="C20" s="102" t="s">
        <v>348</v>
      </c>
      <c r="D20" s="142">
        <v>154200</v>
      </c>
      <c r="E20" s="33"/>
      <c r="F20" s="199"/>
      <c r="G20" s="199"/>
      <c r="H20" s="199"/>
    </row>
    <row r="21" spans="1:8" ht="12.75">
      <c r="A21" s="113"/>
      <c r="B21" s="120" t="s">
        <v>299</v>
      </c>
      <c r="C21" s="102" t="s">
        <v>349</v>
      </c>
      <c r="D21" s="142">
        <v>121500</v>
      </c>
      <c r="E21" s="33"/>
      <c r="F21" s="199"/>
      <c r="G21" s="199"/>
      <c r="H21" s="199"/>
    </row>
    <row r="22" spans="1:8" ht="12.75">
      <c r="A22" s="113"/>
      <c r="B22" s="120" t="s">
        <v>420</v>
      </c>
      <c r="C22" s="102" t="s">
        <v>375</v>
      </c>
      <c r="D22" s="142">
        <v>2482717</v>
      </c>
      <c r="E22" s="33"/>
      <c r="F22" s="199"/>
      <c r="G22" s="199"/>
      <c r="H22" s="199"/>
    </row>
    <row r="23" spans="1:8" ht="12.75">
      <c r="A23" s="113"/>
      <c r="B23" s="120" t="s">
        <v>421</v>
      </c>
      <c r="C23" s="102" t="s">
        <v>376</v>
      </c>
      <c r="D23" s="142">
        <v>612000</v>
      </c>
      <c r="E23" s="33"/>
      <c r="F23" s="199"/>
      <c r="G23" s="199"/>
      <c r="H23" s="199"/>
    </row>
    <row r="24" spans="1:8" ht="12.75">
      <c r="A24" s="113"/>
      <c r="B24" s="120" t="s">
        <v>422</v>
      </c>
      <c r="C24" s="102" t="s">
        <v>377</v>
      </c>
      <c r="D24" s="142">
        <v>150000</v>
      </c>
      <c r="E24" s="33"/>
      <c r="F24" s="199"/>
      <c r="G24" s="199"/>
      <c r="H24" s="199"/>
    </row>
    <row r="25" spans="1:8" ht="25.5">
      <c r="A25" s="113"/>
      <c r="B25" s="121" t="s">
        <v>553</v>
      </c>
      <c r="C25" s="94" t="s">
        <v>574</v>
      </c>
      <c r="D25" s="143">
        <v>295752</v>
      </c>
      <c r="E25" s="33"/>
      <c r="F25" s="199"/>
      <c r="G25" s="199"/>
      <c r="H25" s="199"/>
    </row>
    <row r="26" spans="1:8" ht="25.5">
      <c r="A26" s="113"/>
      <c r="B26" s="121" t="s">
        <v>554</v>
      </c>
      <c r="C26" s="94" t="s">
        <v>575</v>
      </c>
      <c r="D26" s="143">
        <v>294750</v>
      </c>
      <c r="E26" s="33"/>
      <c r="F26" s="199"/>
      <c r="G26" s="199"/>
      <c r="H26" s="199"/>
    </row>
    <row r="27" spans="1:8" ht="12.75">
      <c r="A27" s="113"/>
      <c r="B27" s="120" t="s">
        <v>604</v>
      </c>
      <c r="C27" s="102" t="s">
        <v>605</v>
      </c>
      <c r="D27" s="144">
        <v>28040</v>
      </c>
      <c r="E27" s="33"/>
      <c r="F27" s="199"/>
      <c r="G27" s="199"/>
      <c r="H27" s="199"/>
    </row>
    <row r="28" spans="1:8" s="98" customFormat="1" ht="12.75">
      <c r="A28" s="113"/>
      <c r="B28" s="122" t="s">
        <v>831</v>
      </c>
      <c r="C28" s="102" t="s">
        <v>574</v>
      </c>
      <c r="D28" s="142"/>
      <c r="E28" s="142">
        <v>1100000</v>
      </c>
      <c r="F28" s="199"/>
      <c r="G28" s="199"/>
      <c r="H28" s="199"/>
    </row>
    <row r="29" spans="1:8" s="98" customFormat="1" ht="12.75">
      <c r="A29" s="113"/>
      <c r="B29" s="122" t="s">
        <v>740</v>
      </c>
      <c r="C29" s="102" t="s">
        <v>686</v>
      </c>
      <c r="D29" s="142"/>
      <c r="E29" s="142">
        <v>941142</v>
      </c>
      <c r="F29" s="199"/>
      <c r="G29" s="199"/>
      <c r="H29" s="199"/>
    </row>
    <row r="30" spans="1:8" s="98" customFormat="1" ht="12.75">
      <c r="A30" s="113"/>
      <c r="B30" s="123" t="s">
        <v>758</v>
      </c>
      <c r="C30" s="105" t="s">
        <v>574</v>
      </c>
      <c r="D30" s="142"/>
      <c r="E30" s="161">
        <v>997103</v>
      </c>
      <c r="F30" s="199"/>
      <c r="G30" s="199"/>
      <c r="H30" s="199"/>
    </row>
    <row r="31" spans="1:8" s="98" customFormat="1" ht="12.75">
      <c r="A31" s="113"/>
      <c r="B31" s="124" t="s">
        <v>759</v>
      </c>
      <c r="C31" s="103" t="s">
        <v>700</v>
      </c>
      <c r="D31" s="142"/>
      <c r="E31" s="143">
        <v>375261</v>
      </c>
      <c r="F31" s="199"/>
      <c r="G31" s="199"/>
      <c r="H31" s="199"/>
    </row>
    <row r="32" spans="1:8" s="98" customFormat="1" ht="13.5" thickBot="1">
      <c r="A32" s="113"/>
      <c r="B32" s="122" t="s">
        <v>770</v>
      </c>
      <c r="C32" s="102" t="s">
        <v>710</v>
      </c>
      <c r="D32" s="142"/>
      <c r="E32" s="142">
        <v>57000</v>
      </c>
      <c r="F32" s="199"/>
      <c r="G32" s="199"/>
      <c r="H32" s="199"/>
    </row>
    <row r="33" spans="1:8" s="98" customFormat="1" ht="13.5" thickBot="1">
      <c r="A33" s="116"/>
      <c r="B33" s="100"/>
      <c r="C33" s="176" t="s">
        <v>864</v>
      </c>
      <c r="D33" s="153">
        <v>7026173</v>
      </c>
      <c r="E33" s="162">
        <v>3470506</v>
      </c>
      <c r="F33" s="199"/>
      <c r="G33" s="199"/>
      <c r="H33" s="199"/>
    </row>
    <row r="34" spans="1:8" s="97" customFormat="1" ht="13.5" thickBot="1">
      <c r="A34" s="127"/>
      <c r="B34" s="128"/>
      <c r="C34" s="129"/>
      <c r="D34" s="194"/>
      <c r="E34" s="163"/>
      <c r="F34" s="199"/>
      <c r="G34" s="199"/>
      <c r="H34" s="199"/>
    </row>
    <row r="35" spans="1:8" ht="12.75">
      <c r="A35" s="112" t="s">
        <v>865</v>
      </c>
      <c r="B35" s="118" t="s">
        <v>293</v>
      </c>
      <c r="C35" s="117" t="s">
        <v>292</v>
      </c>
      <c r="D35" s="125">
        <v>305550</v>
      </c>
      <c r="E35" s="160">
        <v>0</v>
      </c>
      <c r="F35" s="199"/>
      <c r="G35" s="199"/>
      <c r="H35" s="199"/>
    </row>
    <row r="36" spans="1:8" ht="12.75">
      <c r="A36" s="113"/>
      <c r="B36" s="120" t="s">
        <v>291</v>
      </c>
      <c r="C36" s="102" t="s">
        <v>290</v>
      </c>
      <c r="D36" s="142">
        <v>225000</v>
      </c>
      <c r="E36" s="33"/>
      <c r="F36" s="199"/>
      <c r="G36" s="199"/>
      <c r="H36" s="199"/>
    </row>
    <row r="37" spans="1:8" ht="12.75">
      <c r="A37" s="113"/>
      <c r="B37" s="120" t="s">
        <v>289</v>
      </c>
      <c r="C37" s="102" t="s">
        <v>288</v>
      </c>
      <c r="D37" s="142">
        <v>325350</v>
      </c>
      <c r="E37" s="33"/>
      <c r="F37" s="199"/>
      <c r="G37" s="199"/>
      <c r="H37" s="199"/>
    </row>
    <row r="38" spans="1:8" ht="12.75">
      <c r="A38" s="113"/>
      <c r="B38" s="120" t="s">
        <v>287</v>
      </c>
      <c r="C38" s="102" t="s">
        <v>286</v>
      </c>
      <c r="D38" s="142">
        <v>251999.995</v>
      </c>
      <c r="E38" s="33"/>
      <c r="F38" s="199"/>
      <c r="G38" s="199"/>
      <c r="H38" s="199"/>
    </row>
    <row r="39" spans="1:8" ht="12.75">
      <c r="A39" s="113"/>
      <c r="B39" s="120" t="s">
        <v>285</v>
      </c>
      <c r="C39" s="102" t="s">
        <v>284</v>
      </c>
      <c r="D39" s="142">
        <v>272802</v>
      </c>
      <c r="E39" s="33"/>
      <c r="F39" s="199"/>
      <c r="G39" s="199"/>
      <c r="H39" s="199"/>
    </row>
    <row r="40" spans="1:8" ht="12.75">
      <c r="A40" s="113"/>
      <c r="B40" s="120" t="s">
        <v>313</v>
      </c>
      <c r="C40" s="102" t="s">
        <v>353</v>
      </c>
      <c r="D40" s="142">
        <v>72600</v>
      </c>
      <c r="E40" s="33"/>
      <c r="F40" s="199"/>
      <c r="G40" s="199"/>
      <c r="H40" s="199"/>
    </row>
    <row r="41" spans="1:8" ht="12.75">
      <c r="A41" s="113"/>
      <c r="B41" s="120" t="s">
        <v>411</v>
      </c>
      <c r="C41" s="102" t="s">
        <v>355</v>
      </c>
      <c r="D41" s="142">
        <v>69300</v>
      </c>
      <c r="E41" s="33"/>
      <c r="F41" s="199"/>
      <c r="G41" s="199"/>
      <c r="H41" s="199"/>
    </row>
    <row r="42" spans="1:8" ht="12.75">
      <c r="A42" s="113"/>
      <c r="B42" s="120" t="s">
        <v>412</v>
      </c>
      <c r="C42" s="102" t="s">
        <v>356</v>
      </c>
      <c r="D42" s="142">
        <v>59325</v>
      </c>
      <c r="E42" s="33"/>
      <c r="F42" s="199"/>
      <c r="G42" s="199"/>
      <c r="H42" s="199"/>
    </row>
    <row r="43" spans="1:8" ht="12.75">
      <c r="A43" s="113"/>
      <c r="B43" s="120" t="s">
        <v>315</v>
      </c>
      <c r="C43" s="102" t="s">
        <v>357</v>
      </c>
      <c r="D43" s="142">
        <v>225000</v>
      </c>
      <c r="E43" s="33"/>
      <c r="F43" s="199"/>
      <c r="G43" s="199"/>
      <c r="H43" s="199"/>
    </row>
    <row r="44" spans="1:8" ht="12.75">
      <c r="A44" s="113"/>
      <c r="B44" s="120" t="s">
        <v>323</v>
      </c>
      <c r="C44" s="102" t="s">
        <v>372</v>
      </c>
      <c r="D44" s="142">
        <v>420000</v>
      </c>
      <c r="E44" s="33"/>
      <c r="F44" s="199"/>
      <c r="G44" s="199"/>
      <c r="H44" s="199"/>
    </row>
    <row r="45" spans="1:8" ht="12.75">
      <c r="A45" s="113"/>
      <c r="B45" s="120" t="s">
        <v>327</v>
      </c>
      <c r="C45" s="102" t="s">
        <v>379</v>
      </c>
      <c r="D45" s="142">
        <v>1830134</v>
      </c>
      <c r="E45" s="33"/>
      <c r="F45" s="199"/>
      <c r="G45" s="199"/>
      <c r="H45" s="199"/>
    </row>
    <row r="46" spans="1:8" ht="12.75">
      <c r="A46" s="113"/>
      <c r="B46" s="120" t="s">
        <v>331</v>
      </c>
      <c r="C46" s="102" t="s">
        <v>384</v>
      </c>
      <c r="D46" s="142">
        <v>1128000</v>
      </c>
      <c r="E46" s="33"/>
      <c r="F46" s="199"/>
      <c r="G46" s="199"/>
      <c r="H46" s="199"/>
    </row>
    <row r="47" spans="1:8" ht="12.75">
      <c r="A47" s="113"/>
      <c r="B47" s="120" t="s">
        <v>336</v>
      </c>
      <c r="C47" s="102" t="s">
        <v>388</v>
      </c>
      <c r="D47" s="142">
        <v>1975500</v>
      </c>
      <c r="E47" s="33"/>
      <c r="F47" s="199"/>
      <c r="G47" s="199"/>
      <c r="H47" s="199"/>
    </row>
    <row r="48" spans="1:8" ht="12.75">
      <c r="A48" s="115"/>
      <c r="B48" s="130" t="s">
        <v>289</v>
      </c>
      <c r="C48" s="94" t="s">
        <v>546</v>
      </c>
      <c r="D48" s="145">
        <v>90000</v>
      </c>
      <c r="E48" s="33"/>
      <c r="F48" s="199"/>
      <c r="G48" s="199"/>
      <c r="H48" s="199"/>
    </row>
    <row r="49" spans="1:8" ht="12.75">
      <c r="A49" s="115"/>
      <c r="B49" s="130" t="s">
        <v>547</v>
      </c>
      <c r="C49" s="95" t="s">
        <v>548</v>
      </c>
      <c r="D49" s="145">
        <v>243750</v>
      </c>
      <c r="E49" s="33"/>
      <c r="F49" s="199"/>
      <c r="G49" s="199"/>
      <c r="H49" s="199"/>
    </row>
    <row r="50" spans="1:8" ht="12.75">
      <c r="A50" s="113"/>
      <c r="B50" s="121" t="s">
        <v>555</v>
      </c>
      <c r="C50" s="94" t="s">
        <v>294</v>
      </c>
      <c r="D50" s="142">
        <v>223500</v>
      </c>
      <c r="E50" s="33"/>
      <c r="F50" s="199"/>
      <c r="G50" s="199"/>
      <c r="H50" s="199"/>
    </row>
    <row r="51" spans="1:8" ht="12.75">
      <c r="A51" s="113"/>
      <c r="B51" s="121" t="s">
        <v>565</v>
      </c>
      <c r="C51" s="94" t="s">
        <v>56</v>
      </c>
      <c r="D51" s="142">
        <v>97500</v>
      </c>
      <c r="E51" s="33"/>
      <c r="F51" s="199"/>
      <c r="G51" s="199"/>
      <c r="H51" s="199"/>
    </row>
    <row r="52" spans="1:8" s="98" customFormat="1" ht="12.75">
      <c r="A52" s="113"/>
      <c r="B52" s="124" t="s">
        <v>846</v>
      </c>
      <c r="C52" s="103" t="s">
        <v>609</v>
      </c>
      <c r="D52" s="142"/>
      <c r="E52" s="143">
        <v>773200</v>
      </c>
      <c r="F52" s="199"/>
      <c r="G52" s="199"/>
      <c r="H52" s="199"/>
    </row>
    <row r="53" spans="1:8" s="98" customFormat="1" ht="12.75">
      <c r="A53" s="113"/>
      <c r="B53" s="124" t="s">
        <v>565</v>
      </c>
      <c r="C53" s="103" t="s">
        <v>610</v>
      </c>
      <c r="D53" s="142"/>
      <c r="E53" s="143">
        <v>317975</v>
      </c>
      <c r="F53" s="199"/>
      <c r="G53" s="199"/>
      <c r="H53" s="199"/>
    </row>
    <row r="54" spans="1:8" s="98" customFormat="1" ht="12.75">
      <c r="A54" s="113"/>
      <c r="B54" s="124" t="s">
        <v>313</v>
      </c>
      <c r="C54" s="103" t="s">
        <v>611</v>
      </c>
      <c r="D54" s="142"/>
      <c r="E54" s="143">
        <v>112600</v>
      </c>
      <c r="F54" s="199"/>
      <c r="G54" s="199"/>
      <c r="H54" s="199"/>
    </row>
    <row r="55" spans="1:8" s="98" customFormat="1" ht="12.75">
      <c r="A55" s="113"/>
      <c r="B55" s="124" t="s">
        <v>612</v>
      </c>
      <c r="C55" s="103" t="s">
        <v>294</v>
      </c>
      <c r="D55" s="142"/>
      <c r="E55" s="143">
        <v>172500</v>
      </c>
      <c r="F55" s="199"/>
      <c r="G55" s="199"/>
      <c r="H55" s="199"/>
    </row>
    <row r="56" spans="1:8" s="98" customFormat="1" ht="12.75">
      <c r="A56" s="113"/>
      <c r="B56" s="131" t="s">
        <v>613</v>
      </c>
      <c r="C56" s="103" t="s">
        <v>849</v>
      </c>
      <c r="D56" s="142"/>
      <c r="E56" s="145">
        <v>372438</v>
      </c>
      <c r="F56" s="199"/>
      <c r="G56" s="199"/>
      <c r="H56" s="199"/>
    </row>
    <row r="57" spans="1:8" s="98" customFormat="1" ht="12.75">
      <c r="A57" s="113"/>
      <c r="B57" s="122" t="s">
        <v>734</v>
      </c>
      <c r="C57" s="102" t="s">
        <v>263</v>
      </c>
      <c r="D57" s="142"/>
      <c r="E57" s="142">
        <v>202622</v>
      </c>
      <c r="F57" s="199"/>
      <c r="G57" s="199"/>
      <c r="H57" s="199"/>
    </row>
    <row r="58" spans="1:8" s="98" customFormat="1" ht="12.75">
      <c r="A58" s="113"/>
      <c r="B58" s="122" t="s">
        <v>741</v>
      </c>
      <c r="C58" s="102" t="s">
        <v>687</v>
      </c>
      <c r="D58" s="142"/>
      <c r="E58" s="142">
        <v>1541829</v>
      </c>
      <c r="F58" s="199"/>
      <c r="G58" s="199"/>
      <c r="H58" s="199"/>
    </row>
    <row r="59" spans="1:8" s="98" customFormat="1" ht="12.75">
      <c r="A59" s="113"/>
      <c r="B59" s="124" t="s">
        <v>760</v>
      </c>
      <c r="C59" s="103" t="s">
        <v>379</v>
      </c>
      <c r="D59" s="142"/>
      <c r="E59" s="143">
        <v>146912</v>
      </c>
      <c r="F59" s="199"/>
      <c r="G59" s="199"/>
      <c r="H59" s="199"/>
    </row>
    <row r="60" spans="1:8" s="98" customFormat="1" ht="12.75">
      <c r="A60" s="113"/>
      <c r="B60" s="124" t="s">
        <v>761</v>
      </c>
      <c r="C60" s="103" t="s">
        <v>701</v>
      </c>
      <c r="D60" s="142"/>
      <c r="E60" s="143">
        <v>525000</v>
      </c>
      <c r="F60" s="199"/>
      <c r="G60" s="199"/>
      <c r="H60" s="199"/>
    </row>
    <row r="61" spans="1:8" s="98" customFormat="1" ht="12.75">
      <c r="A61" s="113"/>
      <c r="B61" s="122" t="s">
        <v>771</v>
      </c>
      <c r="C61" s="102" t="s">
        <v>711</v>
      </c>
      <c r="D61" s="142"/>
      <c r="E61" s="142">
        <v>93750</v>
      </c>
      <c r="F61" s="199"/>
      <c r="G61" s="199"/>
      <c r="H61" s="199"/>
    </row>
    <row r="62" spans="1:8" s="98" customFormat="1" ht="12.75">
      <c r="A62" s="113"/>
      <c r="B62" s="122" t="s">
        <v>772</v>
      </c>
      <c r="C62" s="102" t="s">
        <v>712</v>
      </c>
      <c r="D62" s="142"/>
      <c r="E62" s="142">
        <v>100000</v>
      </c>
      <c r="F62" s="199"/>
      <c r="G62" s="199"/>
      <c r="H62" s="199"/>
    </row>
    <row r="63" spans="1:8" s="98" customFormat="1" ht="12.75">
      <c r="A63" s="113"/>
      <c r="B63" s="122" t="s">
        <v>773</v>
      </c>
      <c r="C63" s="102" t="s">
        <v>263</v>
      </c>
      <c r="D63" s="142"/>
      <c r="E63" s="142">
        <v>75000</v>
      </c>
      <c r="F63" s="199"/>
      <c r="G63" s="199"/>
      <c r="H63" s="199"/>
    </row>
    <row r="64" spans="1:8" s="98" customFormat="1" ht="12.75">
      <c r="A64" s="113"/>
      <c r="B64" s="122" t="s">
        <v>774</v>
      </c>
      <c r="C64" s="102" t="s">
        <v>855</v>
      </c>
      <c r="D64" s="142"/>
      <c r="E64" s="142">
        <v>1461900</v>
      </c>
      <c r="F64" s="199"/>
      <c r="G64" s="199"/>
      <c r="H64" s="199"/>
    </row>
    <row r="65" spans="1:8" s="98" customFormat="1" ht="12.75">
      <c r="A65" s="113"/>
      <c r="B65" s="122" t="s">
        <v>775</v>
      </c>
      <c r="C65" s="102" t="s">
        <v>263</v>
      </c>
      <c r="D65" s="142"/>
      <c r="E65" s="142">
        <v>506901</v>
      </c>
      <c r="F65" s="199"/>
      <c r="G65" s="199"/>
      <c r="H65" s="199"/>
    </row>
    <row r="66" spans="1:8" s="98" customFormat="1" ht="26.25" thickBot="1">
      <c r="A66" s="113"/>
      <c r="B66" s="122" t="s">
        <v>776</v>
      </c>
      <c r="C66" s="102" t="s">
        <v>713</v>
      </c>
      <c r="D66" s="146"/>
      <c r="E66" s="142">
        <v>266050</v>
      </c>
      <c r="F66" s="199"/>
      <c r="G66" s="199"/>
      <c r="H66" s="199"/>
    </row>
    <row r="67" spans="1:8" s="98" customFormat="1" ht="13.5" thickBot="1">
      <c r="A67" s="116"/>
      <c r="B67" s="148"/>
      <c r="C67" s="152" t="s">
        <v>867</v>
      </c>
      <c r="D67" s="167">
        <v>7815310.995</v>
      </c>
      <c r="E67" s="164">
        <v>6668677</v>
      </c>
      <c r="F67" s="199"/>
      <c r="G67" s="199"/>
      <c r="H67" s="199"/>
    </row>
    <row r="68" spans="1:8" s="98" customFormat="1" ht="13.5" thickBot="1">
      <c r="A68" s="127"/>
      <c r="B68" s="133"/>
      <c r="C68" s="133"/>
      <c r="D68" s="194"/>
      <c r="E68" s="163"/>
      <c r="F68" s="199"/>
      <c r="G68" s="199"/>
      <c r="H68" s="199"/>
    </row>
    <row r="69" spans="1:8" ht="12.75">
      <c r="A69" s="112" t="s">
        <v>866</v>
      </c>
      <c r="B69" s="18" t="s">
        <v>281</v>
      </c>
      <c r="C69" s="177" t="s">
        <v>280</v>
      </c>
      <c r="D69" s="125">
        <v>420000</v>
      </c>
      <c r="E69" s="160"/>
      <c r="F69" s="199"/>
      <c r="G69" s="199"/>
      <c r="H69" s="199"/>
    </row>
    <row r="70" spans="1:8" ht="12.75">
      <c r="A70" s="113"/>
      <c r="B70" s="14" t="s">
        <v>278</v>
      </c>
      <c r="C70" s="178" t="s">
        <v>279</v>
      </c>
      <c r="D70" s="142">
        <v>210000</v>
      </c>
      <c r="E70" s="33"/>
      <c r="F70" s="199"/>
      <c r="G70" s="199"/>
      <c r="H70" s="199"/>
    </row>
    <row r="71" spans="1:8" s="97" customFormat="1" ht="12.75">
      <c r="A71" s="113"/>
      <c r="B71" s="14" t="s">
        <v>278</v>
      </c>
      <c r="C71" s="178" t="s">
        <v>279</v>
      </c>
      <c r="D71" s="195">
        <v>90000</v>
      </c>
      <c r="E71" s="165"/>
      <c r="F71" s="199"/>
      <c r="G71" s="199"/>
      <c r="H71" s="199"/>
    </row>
    <row r="72" spans="1:8" ht="12.75">
      <c r="A72" s="113"/>
      <c r="B72" s="14" t="s">
        <v>278</v>
      </c>
      <c r="C72" s="179" t="s">
        <v>277</v>
      </c>
      <c r="D72" s="142">
        <v>240000</v>
      </c>
      <c r="E72" s="33"/>
      <c r="F72" s="199"/>
      <c r="G72" s="199"/>
      <c r="H72" s="199"/>
    </row>
    <row r="73" spans="1:8" ht="12.75">
      <c r="A73" s="113"/>
      <c r="B73" s="14" t="s">
        <v>276</v>
      </c>
      <c r="C73" s="179" t="s">
        <v>275</v>
      </c>
      <c r="D73" s="142">
        <v>616500</v>
      </c>
      <c r="E73" s="33"/>
      <c r="F73" s="199"/>
      <c r="G73" s="199"/>
      <c r="H73" s="199"/>
    </row>
    <row r="74" spans="1:8" ht="12.75">
      <c r="A74" s="113"/>
      <c r="B74" s="14" t="s">
        <v>274</v>
      </c>
      <c r="C74" s="179" t="s">
        <v>273</v>
      </c>
      <c r="D74" s="142">
        <v>126933.25</v>
      </c>
      <c r="E74" s="33"/>
      <c r="F74" s="199"/>
      <c r="G74" s="199"/>
      <c r="H74" s="199"/>
    </row>
    <row r="75" spans="1:8" ht="12.75">
      <c r="A75" s="113"/>
      <c r="B75" s="14" t="s">
        <v>454</v>
      </c>
      <c r="C75" s="179" t="s">
        <v>455</v>
      </c>
      <c r="D75" s="142">
        <v>1462650</v>
      </c>
      <c r="E75" s="33"/>
      <c r="F75" s="199"/>
      <c r="G75" s="199"/>
      <c r="H75" s="199"/>
    </row>
    <row r="76" spans="1:8" ht="12.75">
      <c r="A76" s="113"/>
      <c r="B76" s="14" t="s">
        <v>456</v>
      </c>
      <c r="C76" s="179" t="s">
        <v>457</v>
      </c>
      <c r="D76" s="142">
        <v>2000000</v>
      </c>
      <c r="E76" s="33"/>
      <c r="F76" s="199"/>
      <c r="G76" s="199"/>
      <c r="H76" s="199"/>
    </row>
    <row r="77" spans="1:8" ht="12.75">
      <c r="A77" s="113"/>
      <c r="B77" s="14" t="s">
        <v>458</v>
      </c>
      <c r="C77" s="179" t="s">
        <v>459</v>
      </c>
      <c r="D77" s="142">
        <v>3304850</v>
      </c>
      <c r="E77" s="33"/>
      <c r="F77" s="199"/>
      <c r="G77" s="199"/>
      <c r="H77" s="199"/>
    </row>
    <row r="78" spans="1:8" ht="12.75">
      <c r="A78" s="113"/>
      <c r="B78" s="14" t="s">
        <v>276</v>
      </c>
      <c r="C78" s="179" t="s">
        <v>460</v>
      </c>
      <c r="D78" s="142">
        <v>702000</v>
      </c>
      <c r="E78" s="33"/>
      <c r="F78" s="199"/>
      <c r="G78" s="199"/>
      <c r="H78" s="199"/>
    </row>
    <row r="79" spans="1:8" ht="12.75">
      <c r="A79" s="113"/>
      <c r="B79" s="14" t="s">
        <v>461</v>
      </c>
      <c r="C79" s="179" t="s">
        <v>462</v>
      </c>
      <c r="D79" s="142">
        <v>2340000</v>
      </c>
      <c r="E79" s="33"/>
      <c r="F79" s="199"/>
      <c r="G79" s="199"/>
      <c r="H79" s="199"/>
    </row>
    <row r="80" spans="1:8" ht="12.75">
      <c r="A80" s="113"/>
      <c r="B80" s="96" t="s">
        <v>558</v>
      </c>
      <c r="C80" s="180" t="s">
        <v>589</v>
      </c>
      <c r="D80" s="142">
        <v>337500</v>
      </c>
      <c r="E80" s="33"/>
      <c r="F80" s="199"/>
      <c r="G80" s="199"/>
      <c r="H80" s="199"/>
    </row>
    <row r="81" spans="1:8" ht="12.75">
      <c r="A81" s="113"/>
      <c r="B81" s="96" t="s">
        <v>571</v>
      </c>
      <c r="C81" s="180" t="s">
        <v>294</v>
      </c>
      <c r="D81" s="142">
        <v>115000</v>
      </c>
      <c r="E81" s="33"/>
      <c r="F81" s="199"/>
      <c r="G81" s="199"/>
      <c r="H81" s="199"/>
    </row>
    <row r="82" spans="1:8" s="97" customFormat="1" ht="12.75">
      <c r="A82" s="113"/>
      <c r="B82" s="96" t="s">
        <v>572</v>
      </c>
      <c r="C82" s="180" t="s">
        <v>587</v>
      </c>
      <c r="D82" s="142">
        <v>538000</v>
      </c>
      <c r="E82" s="33"/>
      <c r="F82" s="199"/>
      <c r="G82" s="199"/>
      <c r="H82" s="199"/>
    </row>
    <row r="83" spans="1:8" s="98" customFormat="1" ht="12.75">
      <c r="A83" s="113"/>
      <c r="B83" s="103" t="s">
        <v>558</v>
      </c>
      <c r="C83" s="181" t="s">
        <v>614</v>
      </c>
      <c r="D83" s="142"/>
      <c r="E83" s="143">
        <v>150000</v>
      </c>
      <c r="F83" s="199"/>
      <c r="G83" s="199"/>
      <c r="H83" s="199"/>
    </row>
    <row r="84" spans="1:8" s="98" customFormat="1" ht="12.75">
      <c r="A84" s="113"/>
      <c r="B84" s="104" t="s">
        <v>615</v>
      </c>
      <c r="C84" s="182" t="s">
        <v>616</v>
      </c>
      <c r="D84" s="142"/>
      <c r="E84" s="143">
        <v>565399</v>
      </c>
      <c r="F84" s="199"/>
      <c r="G84" s="199"/>
      <c r="H84" s="199"/>
    </row>
    <row r="85" spans="1:8" s="98" customFormat="1" ht="12.75">
      <c r="A85" s="113"/>
      <c r="B85" s="103" t="s">
        <v>617</v>
      </c>
      <c r="C85" s="181" t="s">
        <v>618</v>
      </c>
      <c r="D85" s="142"/>
      <c r="E85" s="143">
        <v>41691</v>
      </c>
      <c r="F85" s="199"/>
      <c r="G85" s="199"/>
      <c r="H85" s="199"/>
    </row>
    <row r="86" spans="1:8" s="98" customFormat="1" ht="12.75">
      <c r="A86" s="113"/>
      <c r="B86" s="101" t="s">
        <v>735</v>
      </c>
      <c r="C86" s="179" t="s">
        <v>670</v>
      </c>
      <c r="D86" s="142"/>
      <c r="E86" s="142">
        <v>20000</v>
      </c>
      <c r="F86" s="199"/>
      <c r="G86" s="199"/>
      <c r="H86" s="199"/>
    </row>
    <row r="87" spans="1:8" s="98" customFormat="1" ht="12.75">
      <c r="A87" s="113"/>
      <c r="B87" s="101" t="s">
        <v>830</v>
      </c>
      <c r="C87" s="179" t="s">
        <v>56</v>
      </c>
      <c r="D87" s="142"/>
      <c r="E87" s="142">
        <v>40000</v>
      </c>
      <c r="F87" s="199"/>
      <c r="G87" s="199"/>
      <c r="H87" s="199"/>
    </row>
    <row r="88" spans="1:8" s="98" customFormat="1" ht="12.75">
      <c r="A88" s="113"/>
      <c r="B88" s="101" t="s">
        <v>736</v>
      </c>
      <c r="C88" s="179" t="s">
        <v>671</v>
      </c>
      <c r="D88" s="142"/>
      <c r="E88" s="142">
        <v>37542</v>
      </c>
      <c r="F88" s="199"/>
      <c r="G88" s="199"/>
      <c r="H88" s="199"/>
    </row>
    <row r="89" spans="1:8" s="98" customFormat="1" ht="12.75">
      <c r="A89" s="113"/>
      <c r="B89" s="101" t="s">
        <v>742</v>
      </c>
      <c r="C89" s="179" t="s">
        <v>688</v>
      </c>
      <c r="D89" s="142"/>
      <c r="E89" s="142">
        <v>186406</v>
      </c>
      <c r="F89" s="199"/>
      <c r="G89" s="199"/>
      <c r="H89" s="199"/>
    </row>
    <row r="90" spans="1:8" s="98" customFormat="1" ht="12.75">
      <c r="A90" s="113"/>
      <c r="B90" s="103" t="s">
        <v>762</v>
      </c>
      <c r="C90" s="181" t="s">
        <v>702</v>
      </c>
      <c r="D90" s="142"/>
      <c r="E90" s="143">
        <v>118400</v>
      </c>
      <c r="F90" s="199"/>
      <c r="G90" s="199"/>
      <c r="H90" s="199"/>
    </row>
    <row r="91" spans="1:8" s="98" customFormat="1" ht="12.75">
      <c r="A91" s="113"/>
      <c r="B91" s="101" t="s">
        <v>777</v>
      </c>
      <c r="C91" s="179" t="s">
        <v>714</v>
      </c>
      <c r="D91" s="142"/>
      <c r="E91" s="142">
        <v>70000</v>
      </c>
      <c r="F91" s="199"/>
      <c r="G91" s="199"/>
      <c r="H91" s="199"/>
    </row>
    <row r="92" spans="1:8" s="98" customFormat="1" ht="13.5" thickBot="1">
      <c r="A92" s="113"/>
      <c r="B92" s="101" t="s">
        <v>778</v>
      </c>
      <c r="C92" s="179" t="s">
        <v>715</v>
      </c>
      <c r="D92" s="142"/>
      <c r="E92" s="142">
        <v>60000</v>
      </c>
      <c r="F92" s="199"/>
      <c r="G92" s="199"/>
      <c r="H92" s="199"/>
    </row>
    <row r="93" spans="1:8" s="98" customFormat="1" ht="13.5" thickBot="1">
      <c r="A93" s="116"/>
      <c r="B93" s="147"/>
      <c r="C93" s="183" t="s">
        <v>868</v>
      </c>
      <c r="D93" s="167">
        <v>12503433.25</v>
      </c>
      <c r="E93" s="166">
        <v>1289438</v>
      </c>
      <c r="F93" s="199"/>
      <c r="G93" s="199"/>
      <c r="H93" s="199"/>
    </row>
    <row r="94" spans="1:8" s="98" customFormat="1" ht="13.5" thickBot="1">
      <c r="A94" s="127"/>
      <c r="B94" s="133"/>
      <c r="C94" s="133"/>
      <c r="D94" s="194"/>
      <c r="E94" s="163"/>
      <c r="F94" s="199"/>
      <c r="G94" s="199"/>
      <c r="H94" s="199"/>
    </row>
    <row r="95" spans="1:8" ht="12.75">
      <c r="A95" s="112" t="s">
        <v>869</v>
      </c>
      <c r="B95" s="18" t="s">
        <v>283</v>
      </c>
      <c r="C95" s="177" t="s">
        <v>282</v>
      </c>
      <c r="D95" s="125">
        <v>1847155.25</v>
      </c>
      <c r="E95" s="160">
        <v>0</v>
      </c>
      <c r="F95" s="199"/>
      <c r="G95" s="199"/>
      <c r="H95" s="199"/>
    </row>
    <row r="96" spans="1:8" ht="12.75">
      <c r="A96" s="113"/>
      <c r="B96" s="14" t="s">
        <v>436</v>
      </c>
      <c r="C96" s="179" t="s">
        <v>437</v>
      </c>
      <c r="D96" s="142">
        <v>2355558</v>
      </c>
      <c r="E96" s="33"/>
      <c r="F96" s="199"/>
      <c r="G96" s="199"/>
      <c r="H96" s="199"/>
    </row>
    <row r="97" spans="1:8" ht="12.75">
      <c r="A97" s="113"/>
      <c r="B97" s="14" t="s">
        <v>438</v>
      </c>
      <c r="C97" s="179" t="s">
        <v>439</v>
      </c>
      <c r="D97" s="142">
        <v>375000</v>
      </c>
      <c r="E97" s="33"/>
      <c r="F97" s="199"/>
      <c r="G97" s="199"/>
      <c r="H97" s="199"/>
    </row>
    <row r="98" spans="1:8" ht="12.75">
      <c r="A98" s="113"/>
      <c r="B98" s="14" t="s">
        <v>440</v>
      </c>
      <c r="C98" s="179" t="s">
        <v>441</v>
      </c>
      <c r="D98" s="142">
        <v>1830377</v>
      </c>
      <c r="E98" s="33"/>
      <c r="F98" s="199"/>
      <c r="G98" s="199"/>
      <c r="H98" s="199"/>
    </row>
    <row r="99" spans="1:8" ht="12.75">
      <c r="A99" s="113"/>
      <c r="B99" s="14" t="s">
        <v>440</v>
      </c>
      <c r="C99" s="179" t="s">
        <v>442</v>
      </c>
      <c r="D99" s="142">
        <v>169623</v>
      </c>
      <c r="E99" s="33"/>
      <c r="F99" s="199"/>
      <c r="G99" s="199"/>
      <c r="H99" s="199"/>
    </row>
    <row r="100" spans="1:8" ht="12.75">
      <c r="A100" s="113"/>
      <c r="B100" s="14" t="s">
        <v>443</v>
      </c>
      <c r="C100" s="179" t="s">
        <v>444</v>
      </c>
      <c r="D100" s="142">
        <v>1036000</v>
      </c>
      <c r="E100" s="33"/>
      <c r="F100" s="199"/>
      <c r="G100" s="199"/>
      <c r="H100" s="199"/>
    </row>
    <row r="101" spans="1:8" ht="12.75">
      <c r="A101" s="113"/>
      <c r="B101" s="14" t="s">
        <v>445</v>
      </c>
      <c r="C101" s="179" t="s">
        <v>446</v>
      </c>
      <c r="D101" s="142">
        <v>66000</v>
      </c>
      <c r="E101" s="33"/>
      <c r="F101" s="199"/>
      <c r="G101" s="199"/>
      <c r="H101" s="199"/>
    </row>
    <row r="102" spans="1:8" ht="12.75">
      <c r="A102" s="113"/>
      <c r="B102" s="14" t="s">
        <v>447</v>
      </c>
      <c r="C102" s="179" t="s">
        <v>448</v>
      </c>
      <c r="D102" s="142">
        <v>87000</v>
      </c>
      <c r="E102" s="33"/>
      <c r="F102" s="199"/>
      <c r="G102" s="199"/>
      <c r="H102" s="199"/>
    </row>
    <row r="103" spans="1:8" ht="12.75">
      <c r="A103" s="113"/>
      <c r="B103" s="14" t="s">
        <v>447</v>
      </c>
      <c r="C103" s="179" t="s">
        <v>449</v>
      </c>
      <c r="D103" s="142">
        <v>8400</v>
      </c>
      <c r="E103" s="33"/>
      <c r="F103" s="199"/>
      <c r="G103" s="199"/>
      <c r="H103" s="199"/>
    </row>
    <row r="104" spans="1:8" ht="15.75" customHeight="1">
      <c r="A104" s="113"/>
      <c r="B104" s="14" t="s">
        <v>436</v>
      </c>
      <c r="C104" s="179" t="s">
        <v>450</v>
      </c>
      <c r="D104" s="142">
        <v>220140</v>
      </c>
      <c r="E104" s="33"/>
      <c r="F104" s="199"/>
      <c r="G104" s="199"/>
      <c r="H104" s="199"/>
    </row>
    <row r="105" spans="1:8" ht="12.75">
      <c r="A105" s="113"/>
      <c r="B105" s="14" t="s">
        <v>447</v>
      </c>
      <c r="C105" s="179" t="s">
        <v>451</v>
      </c>
      <c r="D105" s="142">
        <v>42000</v>
      </c>
      <c r="E105" s="33"/>
      <c r="F105" s="199"/>
      <c r="G105" s="199"/>
      <c r="H105" s="199"/>
    </row>
    <row r="106" spans="1:8" ht="12.75">
      <c r="A106" s="113"/>
      <c r="B106" s="14" t="s">
        <v>447</v>
      </c>
      <c r="C106" s="179" t="s">
        <v>452</v>
      </c>
      <c r="D106" s="142">
        <v>97000</v>
      </c>
      <c r="E106" s="33"/>
      <c r="F106" s="199"/>
      <c r="G106" s="199"/>
      <c r="H106" s="199"/>
    </row>
    <row r="107" spans="1:8" ht="12.75">
      <c r="A107" s="113"/>
      <c r="B107" s="14" t="s">
        <v>440</v>
      </c>
      <c r="C107" s="179" t="s">
        <v>453</v>
      </c>
      <c r="D107" s="142">
        <v>443460</v>
      </c>
      <c r="E107" s="33"/>
      <c r="F107" s="199"/>
      <c r="G107" s="199"/>
      <c r="H107" s="199"/>
    </row>
    <row r="108" spans="1:8" ht="27.75" customHeight="1">
      <c r="A108" s="113"/>
      <c r="B108" s="96" t="s">
        <v>559</v>
      </c>
      <c r="C108" s="180" t="s">
        <v>579</v>
      </c>
      <c r="D108" s="142">
        <v>4069442</v>
      </c>
      <c r="E108" s="33"/>
      <c r="F108" s="199"/>
      <c r="G108" s="199"/>
      <c r="H108" s="199"/>
    </row>
    <row r="109" spans="1:8" s="98" customFormat="1" ht="14.25" customHeight="1">
      <c r="A109" s="113"/>
      <c r="B109" s="103" t="s">
        <v>436</v>
      </c>
      <c r="C109" s="181" t="s">
        <v>619</v>
      </c>
      <c r="D109" s="33"/>
      <c r="E109" s="143">
        <v>100000</v>
      </c>
      <c r="F109" s="199"/>
      <c r="G109" s="199"/>
      <c r="H109" s="199"/>
    </row>
    <row r="110" spans="1:8" s="98" customFormat="1" ht="14.25" customHeight="1">
      <c r="A110" s="113"/>
      <c r="B110" s="103" t="s">
        <v>620</v>
      </c>
      <c r="C110" s="181" t="s">
        <v>621</v>
      </c>
      <c r="D110" s="33"/>
      <c r="E110" s="143">
        <v>954250</v>
      </c>
      <c r="F110" s="199"/>
      <c r="G110" s="199"/>
      <c r="H110" s="199"/>
    </row>
    <row r="111" spans="1:8" s="98" customFormat="1" ht="11.25" customHeight="1">
      <c r="A111" s="113"/>
      <c r="B111" s="101" t="s">
        <v>811</v>
      </c>
      <c r="C111" s="179" t="s">
        <v>684</v>
      </c>
      <c r="D111" s="33"/>
      <c r="E111" s="142">
        <v>500000</v>
      </c>
      <c r="F111" s="199"/>
      <c r="G111" s="199"/>
      <c r="H111" s="199"/>
    </row>
    <row r="112" spans="1:8" s="98" customFormat="1" ht="14.25" customHeight="1">
      <c r="A112" s="113"/>
      <c r="B112" s="101" t="s">
        <v>743</v>
      </c>
      <c r="C112" s="179" t="s">
        <v>689</v>
      </c>
      <c r="D112" s="33"/>
      <c r="E112" s="142">
        <v>70000</v>
      </c>
      <c r="F112" s="199"/>
      <c r="G112" s="199"/>
      <c r="H112" s="199"/>
    </row>
    <row r="113" spans="1:8" s="98" customFormat="1" ht="24.75" customHeight="1">
      <c r="A113" s="113"/>
      <c r="B113" s="103" t="s">
        <v>763</v>
      </c>
      <c r="C113" s="181" t="s">
        <v>703</v>
      </c>
      <c r="D113" s="33"/>
      <c r="E113" s="143">
        <v>250000</v>
      </c>
      <c r="F113" s="199"/>
      <c r="G113" s="199"/>
      <c r="H113" s="199"/>
    </row>
    <row r="114" spans="1:8" s="98" customFormat="1" ht="12" customHeight="1">
      <c r="A114" s="113"/>
      <c r="B114" s="101" t="s">
        <v>779</v>
      </c>
      <c r="C114" s="179" t="s">
        <v>619</v>
      </c>
      <c r="D114" s="33"/>
      <c r="E114" s="142">
        <v>1100000</v>
      </c>
      <c r="F114" s="199"/>
      <c r="G114" s="199"/>
      <c r="H114" s="199"/>
    </row>
    <row r="115" spans="1:8" s="98" customFormat="1" ht="15.75" customHeight="1">
      <c r="A115" s="113"/>
      <c r="B115" s="101" t="s">
        <v>780</v>
      </c>
      <c r="C115" s="179" t="s">
        <v>854</v>
      </c>
      <c r="D115" s="33"/>
      <c r="E115" s="142">
        <v>55000</v>
      </c>
      <c r="F115" s="199"/>
      <c r="G115" s="199"/>
      <c r="H115" s="199"/>
    </row>
    <row r="116" spans="1:8" s="98" customFormat="1" ht="12.75" customHeight="1">
      <c r="A116" s="113"/>
      <c r="B116" s="101" t="s">
        <v>781</v>
      </c>
      <c r="C116" s="179" t="s">
        <v>853</v>
      </c>
      <c r="D116" s="33"/>
      <c r="E116" s="142">
        <v>730000</v>
      </c>
      <c r="F116" s="199"/>
      <c r="G116" s="199"/>
      <c r="H116" s="199"/>
    </row>
    <row r="117" spans="1:8" s="98" customFormat="1" ht="16.5" customHeight="1">
      <c r="A117" s="113"/>
      <c r="B117" s="101" t="s">
        <v>782</v>
      </c>
      <c r="C117" s="179" t="s">
        <v>854</v>
      </c>
      <c r="D117" s="33"/>
      <c r="E117" s="142">
        <v>355000</v>
      </c>
      <c r="F117" s="199"/>
      <c r="G117" s="199"/>
      <c r="H117" s="199"/>
    </row>
    <row r="118" spans="1:8" s="98" customFormat="1" ht="18" customHeight="1" thickBot="1">
      <c r="A118" s="113"/>
      <c r="B118" s="101" t="s">
        <v>783</v>
      </c>
      <c r="C118" s="179" t="s">
        <v>579</v>
      </c>
      <c r="D118" s="33"/>
      <c r="E118" s="142">
        <v>430558</v>
      </c>
      <c r="F118" s="199"/>
      <c r="G118" s="199"/>
      <c r="H118" s="199"/>
    </row>
    <row r="119" spans="1:8" s="98" customFormat="1" ht="13.5" customHeight="1" thickBot="1">
      <c r="A119" s="116"/>
      <c r="B119" s="147"/>
      <c r="C119" s="183" t="s">
        <v>871</v>
      </c>
      <c r="D119" s="167">
        <v>12647155.25</v>
      </c>
      <c r="E119" s="167">
        <v>4544808</v>
      </c>
      <c r="F119" s="199"/>
      <c r="G119" s="199"/>
      <c r="H119" s="199"/>
    </row>
    <row r="120" spans="1:8" s="98" customFormat="1" ht="13.5" customHeight="1" thickBot="1">
      <c r="A120" s="126"/>
      <c r="B120" s="149"/>
      <c r="C120" s="184"/>
      <c r="D120" s="168"/>
      <c r="E120" s="168"/>
      <c r="F120" s="199"/>
      <c r="G120" s="199"/>
      <c r="H120" s="199"/>
    </row>
    <row r="121" spans="1:8" ht="12.75">
      <c r="A121" s="112" t="s">
        <v>870</v>
      </c>
      <c r="B121" s="18" t="s">
        <v>270</v>
      </c>
      <c r="C121" s="177" t="s">
        <v>272</v>
      </c>
      <c r="D121" s="125">
        <v>662910</v>
      </c>
      <c r="E121" s="160">
        <v>0</v>
      </c>
      <c r="F121" s="199"/>
      <c r="G121" s="199"/>
      <c r="H121" s="199"/>
    </row>
    <row r="122" spans="1:8" ht="12.75">
      <c r="A122" s="113"/>
      <c r="B122" s="14" t="s">
        <v>270</v>
      </c>
      <c r="C122" s="179" t="s">
        <v>271</v>
      </c>
      <c r="D122" s="142">
        <v>386669</v>
      </c>
      <c r="E122" s="33"/>
      <c r="F122" s="199"/>
      <c r="G122" s="199"/>
      <c r="H122" s="199"/>
    </row>
    <row r="123" spans="1:8" ht="12.75">
      <c r="A123" s="113"/>
      <c r="B123" s="14" t="s">
        <v>270</v>
      </c>
      <c r="C123" s="179" t="s">
        <v>269</v>
      </c>
      <c r="D123" s="142">
        <v>361790</v>
      </c>
      <c r="E123" s="33"/>
      <c r="F123" s="199"/>
      <c r="G123" s="199"/>
      <c r="H123" s="199"/>
    </row>
    <row r="124" spans="1:8" ht="12.75">
      <c r="A124" s="113"/>
      <c r="B124" s="14" t="s">
        <v>417</v>
      </c>
      <c r="C124" s="179" t="s">
        <v>365</v>
      </c>
      <c r="D124" s="142">
        <v>500000</v>
      </c>
      <c r="E124" s="33"/>
      <c r="F124" s="199"/>
      <c r="G124" s="199"/>
      <c r="H124" s="199"/>
    </row>
    <row r="125" spans="1:8" ht="12.75">
      <c r="A125" s="113"/>
      <c r="B125" s="107" t="s">
        <v>319</v>
      </c>
      <c r="C125" s="185" t="s">
        <v>367</v>
      </c>
      <c r="D125" s="144">
        <v>2100000</v>
      </c>
      <c r="E125" s="33"/>
      <c r="F125" s="199"/>
      <c r="G125" s="199"/>
      <c r="H125" s="199"/>
    </row>
    <row r="126" spans="1:8" ht="12.75">
      <c r="A126" s="113"/>
      <c r="B126" s="14" t="s">
        <v>606</v>
      </c>
      <c r="C126" s="179" t="s">
        <v>607</v>
      </c>
      <c r="D126" s="142">
        <v>6823</v>
      </c>
      <c r="E126" s="33"/>
      <c r="F126" s="199"/>
      <c r="G126" s="199"/>
      <c r="H126" s="199"/>
    </row>
    <row r="127" spans="1:8" s="98" customFormat="1" ht="15" customHeight="1">
      <c r="A127" s="113"/>
      <c r="B127" s="103" t="s">
        <v>845</v>
      </c>
      <c r="C127" s="181" t="s">
        <v>622</v>
      </c>
      <c r="D127" s="33"/>
      <c r="E127" s="143">
        <v>180000</v>
      </c>
      <c r="F127" s="199"/>
      <c r="G127" s="199"/>
      <c r="H127" s="199"/>
    </row>
    <row r="128" spans="1:8" s="98" customFormat="1" ht="13.5" thickBot="1">
      <c r="A128" s="113"/>
      <c r="B128" s="101" t="s">
        <v>784</v>
      </c>
      <c r="C128" s="179" t="s">
        <v>577</v>
      </c>
      <c r="D128" s="33"/>
      <c r="E128" s="142">
        <v>339078</v>
      </c>
      <c r="F128" s="199"/>
      <c r="G128" s="199"/>
      <c r="H128" s="199"/>
    </row>
    <row r="129" spans="1:8" s="98" customFormat="1" ht="13.5" thickBot="1">
      <c r="A129" s="116"/>
      <c r="B129" s="7"/>
      <c r="C129" s="186" t="s">
        <v>872</v>
      </c>
      <c r="D129" s="167">
        <v>4018192</v>
      </c>
      <c r="E129" s="166">
        <v>519078</v>
      </c>
      <c r="F129" s="199"/>
      <c r="G129" s="199"/>
      <c r="H129" s="199"/>
    </row>
    <row r="130" spans="1:8" s="98" customFormat="1" ht="13.5" thickBot="1">
      <c r="A130" s="126"/>
      <c r="B130" s="150"/>
      <c r="C130" s="187"/>
      <c r="D130" s="168"/>
      <c r="E130" s="169"/>
      <c r="F130" s="199"/>
      <c r="G130" s="199"/>
      <c r="H130" s="199"/>
    </row>
    <row r="131" spans="1:8" ht="12.75">
      <c r="A131" s="112" t="s">
        <v>873</v>
      </c>
      <c r="B131" s="18" t="s">
        <v>268</v>
      </c>
      <c r="C131" s="177" t="s">
        <v>267</v>
      </c>
      <c r="D131" s="125">
        <v>683030.52</v>
      </c>
      <c r="E131" s="160">
        <v>0</v>
      </c>
      <c r="F131" s="199"/>
      <c r="G131" s="199"/>
      <c r="H131" s="199"/>
    </row>
    <row r="132" spans="1:8" ht="12.75">
      <c r="A132" s="113"/>
      <c r="B132" s="14" t="s">
        <v>268</v>
      </c>
      <c r="C132" s="179" t="s">
        <v>267</v>
      </c>
      <c r="D132" s="142">
        <v>302760</v>
      </c>
      <c r="E132" s="33"/>
      <c r="F132" s="199"/>
      <c r="G132" s="199"/>
      <c r="H132" s="199"/>
    </row>
    <row r="133" spans="1:8" ht="12.75">
      <c r="A133" s="113"/>
      <c r="B133" s="14" t="s">
        <v>266</v>
      </c>
      <c r="C133" s="179" t="s">
        <v>265</v>
      </c>
      <c r="D133" s="142">
        <v>172041.24</v>
      </c>
      <c r="E133" s="33"/>
      <c r="F133" s="199"/>
      <c r="G133" s="199"/>
      <c r="H133" s="199"/>
    </row>
    <row r="134" spans="1:8" ht="12.75">
      <c r="A134" s="113"/>
      <c r="B134" s="14" t="s">
        <v>264</v>
      </c>
      <c r="C134" s="179" t="s">
        <v>263</v>
      </c>
      <c r="D134" s="142">
        <v>172041.24</v>
      </c>
      <c r="E134" s="33"/>
      <c r="F134" s="199"/>
      <c r="G134" s="199"/>
      <c r="H134" s="199"/>
    </row>
    <row r="135" spans="1:8" ht="12.75">
      <c r="A135" s="113"/>
      <c r="B135" s="14" t="s">
        <v>264</v>
      </c>
      <c r="C135" s="179" t="s">
        <v>263</v>
      </c>
      <c r="D135" s="142">
        <v>130690</v>
      </c>
      <c r="E135" s="33"/>
      <c r="F135" s="199"/>
      <c r="G135" s="199"/>
      <c r="H135" s="199"/>
    </row>
    <row r="136" spans="1:8" ht="12.75">
      <c r="A136" s="113"/>
      <c r="B136" s="14" t="s">
        <v>318</v>
      </c>
      <c r="C136" s="179" t="s">
        <v>366</v>
      </c>
      <c r="D136" s="142">
        <v>198715</v>
      </c>
      <c r="E136" s="33"/>
      <c r="F136" s="199"/>
      <c r="G136" s="199"/>
      <c r="H136" s="199"/>
    </row>
    <row r="137" spans="1:8" ht="12.75">
      <c r="A137" s="113"/>
      <c r="B137" s="14" t="s">
        <v>329</v>
      </c>
      <c r="C137" s="179" t="s">
        <v>199</v>
      </c>
      <c r="D137" s="142">
        <v>97500</v>
      </c>
      <c r="E137" s="33"/>
      <c r="F137" s="199"/>
      <c r="G137" s="199"/>
      <c r="H137" s="199"/>
    </row>
    <row r="138" spans="1:8" ht="12.75">
      <c r="A138" s="113"/>
      <c r="B138" s="14" t="s">
        <v>335</v>
      </c>
      <c r="C138" s="179" t="s">
        <v>387</v>
      </c>
      <c r="D138" s="142">
        <v>187500</v>
      </c>
      <c r="E138" s="33"/>
      <c r="F138" s="199"/>
      <c r="G138" s="199"/>
      <c r="H138" s="199"/>
    </row>
    <row r="139" spans="1:8" ht="12.75">
      <c r="A139" s="113"/>
      <c r="B139" s="14" t="s">
        <v>339</v>
      </c>
      <c r="C139" s="179" t="s">
        <v>56</v>
      </c>
      <c r="D139" s="142">
        <v>86906</v>
      </c>
      <c r="E139" s="33"/>
      <c r="F139" s="199"/>
      <c r="G139" s="199"/>
      <c r="H139" s="199"/>
    </row>
    <row r="140" spans="1:8" ht="12.75">
      <c r="A140" s="113"/>
      <c r="B140" s="96" t="s">
        <v>335</v>
      </c>
      <c r="C140" s="180" t="s">
        <v>583</v>
      </c>
      <c r="D140" s="142">
        <v>1043597</v>
      </c>
      <c r="E140" s="33"/>
      <c r="F140" s="199"/>
      <c r="G140" s="199"/>
      <c r="H140" s="199"/>
    </row>
    <row r="141" spans="1:8" s="98" customFormat="1" ht="12.75">
      <c r="A141" s="113"/>
      <c r="B141" s="104" t="s">
        <v>335</v>
      </c>
      <c r="C141" s="182" t="s">
        <v>623</v>
      </c>
      <c r="D141" s="33"/>
      <c r="E141" s="143">
        <v>622750</v>
      </c>
      <c r="F141" s="199"/>
      <c r="G141" s="199"/>
      <c r="H141" s="199"/>
    </row>
    <row r="142" spans="1:8" s="98" customFormat="1" ht="12.75">
      <c r="A142" s="113"/>
      <c r="B142" s="103" t="s">
        <v>329</v>
      </c>
      <c r="C142" s="181" t="s">
        <v>624</v>
      </c>
      <c r="D142" s="33"/>
      <c r="E142" s="143">
        <v>75000</v>
      </c>
      <c r="F142" s="199"/>
      <c r="G142" s="199"/>
      <c r="H142" s="199"/>
    </row>
    <row r="143" spans="1:8" s="98" customFormat="1" ht="12.75">
      <c r="A143" s="113"/>
      <c r="B143" s="103" t="s">
        <v>572</v>
      </c>
      <c r="C143" s="181" t="s">
        <v>625</v>
      </c>
      <c r="D143" s="33"/>
      <c r="E143" s="143">
        <v>350000</v>
      </c>
      <c r="F143" s="199"/>
      <c r="G143" s="199"/>
      <c r="H143" s="199"/>
    </row>
    <row r="144" spans="1:8" s="98" customFormat="1" ht="12.75">
      <c r="A144" s="113"/>
      <c r="B144" s="101" t="s">
        <v>737</v>
      </c>
      <c r="C144" s="179" t="s">
        <v>672</v>
      </c>
      <c r="D144" s="33"/>
      <c r="E144" s="142">
        <v>349000</v>
      </c>
      <c r="F144" s="199"/>
      <c r="G144" s="199"/>
      <c r="H144" s="199"/>
    </row>
    <row r="145" spans="1:8" s="98" customFormat="1" ht="13.5" thickBot="1">
      <c r="A145" s="113"/>
      <c r="B145" s="101" t="s">
        <v>744</v>
      </c>
      <c r="C145" s="179" t="s">
        <v>690</v>
      </c>
      <c r="D145" s="33"/>
      <c r="E145" s="142">
        <v>405750</v>
      </c>
      <c r="F145" s="199"/>
      <c r="G145" s="199"/>
      <c r="H145" s="199"/>
    </row>
    <row r="146" spans="1:8" s="98" customFormat="1" ht="15.75" customHeight="1" thickBot="1">
      <c r="A146" s="116"/>
      <c r="B146" s="147"/>
      <c r="C146" s="183" t="s">
        <v>908</v>
      </c>
      <c r="D146" s="167">
        <v>3074781</v>
      </c>
      <c r="E146" s="166">
        <v>1802500</v>
      </c>
      <c r="F146" s="199"/>
      <c r="G146" s="199"/>
      <c r="H146" s="199"/>
    </row>
    <row r="147" spans="1:8" s="98" customFormat="1" ht="15.75" customHeight="1" thickBot="1">
      <c r="A147" s="126"/>
      <c r="B147" s="149"/>
      <c r="C147" s="184"/>
      <c r="D147" s="168"/>
      <c r="E147" s="169"/>
      <c r="F147" s="199"/>
      <c r="G147" s="199"/>
      <c r="H147" s="199"/>
    </row>
    <row r="148" spans="1:8" ht="12.75">
      <c r="A148" s="112" t="s">
        <v>874</v>
      </c>
      <c r="B148" s="18" t="s">
        <v>262</v>
      </c>
      <c r="C148" s="177" t="s">
        <v>261</v>
      </c>
      <c r="D148" s="125">
        <v>281000</v>
      </c>
      <c r="E148" s="160">
        <v>0</v>
      </c>
      <c r="F148" s="199"/>
      <c r="G148" s="199"/>
      <c r="H148" s="199"/>
    </row>
    <row r="149" spans="1:8" ht="12.75">
      <c r="A149" s="113"/>
      <c r="B149" s="14" t="s">
        <v>260</v>
      </c>
      <c r="C149" s="179" t="s">
        <v>259</v>
      </c>
      <c r="D149" s="142">
        <v>181631</v>
      </c>
      <c r="E149" s="33"/>
      <c r="F149" s="199"/>
      <c r="G149" s="199"/>
      <c r="H149" s="199"/>
    </row>
    <row r="150" spans="1:8" ht="12.75">
      <c r="A150" s="113"/>
      <c r="B150" s="14" t="s">
        <v>258</v>
      </c>
      <c r="C150" s="179" t="s">
        <v>257</v>
      </c>
      <c r="D150" s="142">
        <v>172500</v>
      </c>
      <c r="E150" s="33"/>
      <c r="F150" s="199"/>
      <c r="G150" s="199"/>
      <c r="H150" s="199"/>
    </row>
    <row r="151" spans="1:8" ht="12.75">
      <c r="A151" s="113"/>
      <c r="B151" s="14" t="s">
        <v>256</v>
      </c>
      <c r="C151" s="179" t="s">
        <v>255</v>
      </c>
      <c r="D151" s="142">
        <v>100000</v>
      </c>
      <c r="E151" s="33"/>
      <c r="F151" s="199"/>
      <c r="G151" s="199"/>
      <c r="H151" s="199"/>
    </row>
    <row r="152" spans="1:8" ht="12.75">
      <c r="A152" s="113"/>
      <c r="B152" s="14" t="s">
        <v>254</v>
      </c>
      <c r="C152" s="179" t="s">
        <v>253</v>
      </c>
      <c r="D152" s="142">
        <v>300000</v>
      </c>
      <c r="E152" s="33"/>
      <c r="F152" s="199"/>
      <c r="G152" s="199"/>
      <c r="H152" s="199"/>
    </row>
    <row r="153" spans="1:8" ht="12.75">
      <c r="A153" s="113"/>
      <c r="B153" s="14" t="s">
        <v>252</v>
      </c>
      <c r="C153" s="179" t="s">
        <v>250</v>
      </c>
      <c r="D153" s="142">
        <v>557960</v>
      </c>
      <c r="E153" s="33"/>
      <c r="F153" s="199"/>
      <c r="G153" s="199"/>
      <c r="H153" s="199"/>
    </row>
    <row r="154" spans="1:8" ht="12.75">
      <c r="A154" s="113"/>
      <c r="B154" s="14" t="s">
        <v>251</v>
      </c>
      <c r="C154" s="179" t="s">
        <v>250</v>
      </c>
      <c r="D154" s="142">
        <v>305810</v>
      </c>
      <c r="E154" s="33"/>
      <c r="F154" s="199"/>
      <c r="G154" s="199"/>
      <c r="H154" s="199"/>
    </row>
    <row r="155" spans="1:8" ht="12.75">
      <c r="A155" s="113"/>
      <c r="B155" s="14" t="s">
        <v>463</v>
      </c>
      <c r="C155" s="179" t="s">
        <v>464</v>
      </c>
      <c r="D155" s="142">
        <v>400000</v>
      </c>
      <c r="E155" s="33"/>
      <c r="F155" s="199"/>
      <c r="G155" s="199"/>
      <c r="H155" s="199"/>
    </row>
    <row r="156" spans="1:8" ht="12.75">
      <c r="A156" s="113"/>
      <c r="B156" s="14" t="s">
        <v>465</v>
      </c>
      <c r="C156" s="179" t="s">
        <v>466</v>
      </c>
      <c r="D156" s="142">
        <v>50500</v>
      </c>
      <c r="E156" s="33"/>
      <c r="F156" s="199"/>
      <c r="G156" s="199"/>
      <c r="H156" s="199"/>
    </row>
    <row r="157" spans="1:8" ht="12.75">
      <c r="A157" s="113"/>
      <c r="B157" s="14" t="s">
        <v>252</v>
      </c>
      <c r="C157" s="179" t="s">
        <v>467</v>
      </c>
      <c r="D157" s="142">
        <v>821346</v>
      </c>
      <c r="E157" s="33"/>
      <c r="F157" s="199"/>
      <c r="G157" s="199"/>
      <c r="H157" s="199"/>
    </row>
    <row r="158" spans="1:8" ht="12.75">
      <c r="A158" s="113"/>
      <c r="B158" s="14" t="s">
        <v>468</v>
      </c>
      <c r="C158" s="179" t="s">
        <v>469</v>
      </c>
      <c r="D158" s="142">
        <v>750000</v>
      </c>
      <c r="E158" s="33"/>
      <c r="F158" s="199"/>
      <c r="G158" s="199"/>
      <c r="H158" s="199"/>
    </row>
    <row r="159" spans="1:8" ht="12.75">
      <c r="A159" s="113"/>
      <c r="B159" s="14" t="s">
        <v>254</v>
      </c>
      <c r="C159" s="179" t="s">
        <v>253</v>
      </c>
      <c r="D159" s="142">
        <v>759694</v>
      </c>
      <c r="E159" s="33"/>
      <c r="F159" s="199"/>
      <c r="G159" s="199"/>
      <c r="H159" s="199"/>
    </row>
    <row r="160" spans="1:8" ht="12.75">
      <c r="A160" s="113"/>
      <c r="B160" s="14" t="s">
        <v>258</v>
      </c>
      <c r="C160" s="179" t="s">
        <v>470</v>
      </c>
      <c r="D160" s="142">
        <v>214919</v>
      </c>
      <c r="E160" s="33"/>
      <c r="F160" s="199"/>
      <c r="G160" s="199"/>
      <c r="H160" s="199"/>
    </row>
    <row r="161" spans="1:8" ht="12.75">
      <c r="A161" s="113"/>
      <c r="B161" s="14" t="s">
        <v>251</v>
      </c>
      <c r="C161" s="179" t="s">
        <v>471</v>
      </c>
      <c r="D161" s="142">
        <v>742307</v>
      </c>
      <c r="E161" s="33"/>
      <c r="F161" s="199"/>
      <c r="G161" s="199"/>
      <c r="H161" s="199"/>
    </row>
    <row r="162" spans="1:8" ht="12.75">
      <c r="A162" s="113"/>
      <c r="B162" s="14" t="s">
        <v>472</v>
      </c>
      <c r="C162" s="179" t="s">
        <v>473</v>
      </c>
      <c r="D162" s="142">
        <v>277895</v>
      </c>
      <c r="E162" s="33"/>
      <c r="F162" s="199"/>
      <c r="G162" s="199"/>
      <c r="H162" s="199"/>
    </row>
    <row r="163" spans="1:8" ht="12.75">
      <c r="A163" s="113"/>
      <c r="B163" s="14" t="s">
        <v>474</v>
      </c>
      <c r="C163" s="179" t="s">
        <v>475</v>
      </c>
      <c r="D163" s="142">
        <v>1000000</v>
      </c>
      <c r="E163" s="33"/>
      <c r="F163" s="199"/>
      <c r="G163" s="199"/>
      <c r="H163" s="199"/>
    </row>
    <row r="164" spans="1:8" ht="12.75">
      <c r="A164" s="113"/>
      <c r="B164" s="14" t="s">
        <v>465</v>
      </c>
      <c r="C164" s="179" t="s">
        <v>476</v>
      </c>
      <c r="D164" s="142">
        <v>1400000</v>
      </c>
      <c r="E164" s="33"/>
      <c r="F164" s="199"/>
      <c r="G164" s="199"/>
      <c r="H164" s="199"/>
    </row>
    <row r="165" spans="1:8" ht="12.75">
      <c r="A165" s="113"/>
      <c r="B165" s="14" t="s">
        <v>477</v>
      </c>
      <c r="C165" s="179" t="s">
        <v>478</v>
      </c>
      <c r="D165" s="142">
        <v>528795</v>
      </c>
      <c r="E165" s="33"/>
      <c r="F165" s="199"/>
      <c r="G165" s="199"/>
      <c r="H165" s="199"/>
    </row>
    <row r="166" spans="1:8" ht="12.75">
      <c r="A166" s="113"/>
      <c r="B166" s="14" t="s">
        <v>479</v>
      </c>
      <c r="C166" s="179" t="s">
        <v>480</v>
      </c>
      <c r="D166" s="142">
        <v>286612</v>
      </c>
      <c r="E166" s="33"/>
      <c r="F166" s="199"/>
      <c r="G166" s="199"/>
      <c r="H166" s="199"/>
    </row>
    <row r="167" spans="1:8" ht="12.75">
      <c r="A167" s="113"/>
      <c r="B167" s="96" t="s">
        <v>561</v>
      </c>
      <c r="C167" s="180" t="s">
        <v>590</v>
      </c>
      <c r="D167" s="142">
        <v>167932</v>
      </c>
      <c r="E167" s="33"/>
      <c r="F167" s="199"/>
      <c r="G167" s="199"/>
      <c r="H167" s="199"/>
    </row>
    <row r="168" spans="1:8" ht="12.75">
      <c r="A168" s="113"/>
      <c r="B168" s="96" t="s">
        <v>570</v>
      </c>
      <c r="C168" s="180" t="s">
        <v>586</v>
      </c>
      <c r="D168" s="142">
        <v>1400000</v>
      </c>
      <c r="E168" s="33"/>
      <c r="F168" s="199"/>
      <c r="G168" s="199"/>
      <c r="H168" s="199"/>
    </row>
    <row r="169" spans="1:8" s="98" customFormat="1" ht="12.75">
      <c r="A169" s="113"/>
      <c r="B169" s="103" t="s">
        <v>847</v>
      </c>
      <c r="C169" s="181" t="s">
        <v>626</v>
      </c>
      <c r="D169" s="33"/>
      <c r="E169" s="143">
        <v>611604</v>
      </c>
      <c r="F169" s="199"/>
      <c r="G169" s="199"/>
      <c r="H169" s="199"/>
    </row>
    <row r="170" spans="1:8" s="98" customFormat="1" ht="12.75">
      <c r="A170" s="113"/>
      <c r="B170" s="103" t="s">
        <v>844</v>
      </c>
      <c r="C170" s="181" t="s">
        <v>848</v>
      </c>
      <c r="D170" s="33"/>
      <c r="E170" s="170">
        <v>44000</v>
      </c>
      <c r="F170" s="199"/>
      <c r="G170" s="199"/>
      <c r="H170" s="199"/>
    </row>
    <row r="171" spans="1:8" s="98" customFormat="1" ht="12.75">
      <c r="A171" s="113"/>
      <c r="B171" s="103" t="s">
        <v>561</v>
      </c>
      <c r="C171" s="181" t="s">
        <v>627</v>
      </c>
      <c r="D171" s="33"/>
      <c r="E171" s="143">
        <v>9450</v>
      </c>
      <c r="F171" s="199"/>
      <c r="G171" s="199"/>
      <c r="H171" s="199"/>
    </row>
    <row r="172" spans="1:8" s="98" customFormat="1" ht="12.75">
      <c r="A172" s="113"/>
      <c r="B172" s="103" t="s">
        <v>843</v>
      </c>
      <c r="C172" s="181" t="s">
        <v>628</v>
      </c>
      <c r="D172" s="33"/>
      <c r="E172" s="143">
        <v>200000</v>
      </c>
      <c r="F172" s="199"/>
      <c r="G172" s="199"/>
      <c r="H172" s="199"/>
    </row>
    <row r="173" spans="1:8" s="98" customFormat="1" ht="12.75">
      <c r="A173" s="113"/>
      <c r="B173" s="103" t="s">
        <v>629</v>
      </c>
      <c r="C173" s="181" t="s">
        <v>630</v>
      </c>
      <c r="D173" s="33"/>
      <c r="E173" s="143">
        <v>282500</v>
      </c>
      <c r="F173" s="199"/>
      <c r="G173" s="199"/>
      <c r="H173" s="199"/>
    </row>
    <row r="174" spans="1:8" s="98" customFormat="1" ht="12.75">
      <c r="A174" s="113"/>
      <c r="B174" s="103" t="s">
        <v>631</v>
      </c>
      <c r="C174" s="181" t="s">
        <v>632</v>
      </c>
      <c r="D174" s="33"/>
      <c r="E174" s="143">
        <v>139560</v>
      </c>
      <c r="F174" s="199"/>
      <c r="G174" s="199"/>
      <c r="H174" s="199"/>
    </row>
    <row r="175" spans="1:8" s="98" customFormat="1" ht="12.75">
      <c r="A175" s="113"/>
      <c r="B175" s="101" t="s">
        <v>829</v>
      </c>
      <c r="C175" s="179" t="s">
        <v>673</v>
      </c>
      <c r="D175" s="33"/>
      <c r="E175" s="142">
        <v>175000</v>
      </c>
      <c r="F175" s="199"/>
      <c r="G175" s="199"/>
      <c r="H175" s="199"/>
    </row>
    <row r="176" spans="1:8" s="98" customFormat="1" ht="12.75">
      <c r="A176" s="113"/>
      <c r="B176" s="101" t="s">
        <v>815</v>
      </c>
      <c r="C176" s="179" t="s">
        <v>658</v>
      </c>
      <c r="D176" s="33"/>
      <c r="E176" s="142">
        <v>420000</v>
      </c>
      <c r="F176" s="199"/>
      <c r="G176" s="199"/>
      <c r="H176" s="199"/>
    </row>
    <row r="177" spans="1:8" s="98" customFormat="1" ht="12.75">
      <c r="A177" s="113"/>
      <c r="B177" s="101" t="s">
        <v>745</v>
      </c>
      <c r="C177" s="179" t="s">
        <v>56</v>
      </c>
      <c r="D177" s="33"/>
      <c r="E177" s="142">
        <v>45000</v>
      </c>
      <c r="F177" s="199"/>
      <c r="G177" s="199"/>
      <c r="H177" s="199"/>
    </row>
    <row r="178" spans="1:8" s="98" customFormat="1" ht="12.75">
      <c r="A178" s="113"/>
      <c r="B178" s="101" t="s">
        <v>745</v>
      </c>
      <c r="C178" s="179" t="s">
        <v>56</v>
      </c>
      <c r="D178" s="33"/>
      <c r="E178" s="142">
        <v>45000</v>
      </c>
      <c r="F178" s="199"/>
      <c r="G178" s="199"/>
      <c r="H178" s="199"/>
    </row>
    <row r="179" spans="1:8" s="98" customFormat="1" ht="12.75">
      <c r="A179" s="113"/>
      <c r="B179" s="101" t="s">
        <v>746</v>
      </c>
      <c r="C179" s="179" t="s">
        <v>691</v>
      </c>
      <c r="D179" s="33"/>
      <c r="E179" s="142">
        <v>1277000</v>
      </c>
      <c r="F179" s="199"/>
      <c r="G179" s="199"/>
      <c r="H179" s="199"/>
    </row>
    <row r="180" spans="1:8" s="98" customFormat="1" ht="12.75">
      <c r="A180" s="113"/>
      <c r="B180" s="101" t="s">
        <v>747</v>
      </c>
      <c r="C180" s="179" t="s">
        <v>692</v>
      </c>
      <c r="D180" s="33"/>
      <c r="E180" s="142">
        <v>465058</v>
      </c>
      <c r="F180" s="199"/>
      <c r="G180" s="199"/>
      <c r="H180" s="199"/>
    </row>
    <row r="181" spans="1:8" s="98" customFormat="1" ht="12.75">
      <c r="A181" s="113"/>
      <c r="B181" s="103" t="s">
        <v>764</v>
      </c>
      <c r="C181" s="181" t="s">
        <v>704</v>
      </c>
      <c r="D181" s="33"/>
      <c r="E181" s="143">
        <v>398000</v>
      </c>
      <c r="F181" s="199"/>
      <c r="G181" s="199"/>
      <c r="H181" s="199"/>
    </row>
    <row r="182" spans="1:8" s="98" customFormat="1" ht="12.75">
      <c r="A182" s="113"/>
      <c r="B182" s="101" t="s">
        <v>785</v>
      </c>
      <c r="C182" s="179" t="s">
        <v>716</v>
      </c>
      <c r="D182" s="33"/>
      <c r="E182" s="142">
        <v>90000</v>
      </c>
      <c r="F182" s="199"/>
      <c r="G182" s="199"/>
      <c r="H182" s="199"/>
    </row>
    <row r="183" spans="1:8" s="98" customFormat="1" ht="13.5" thickBot="1">
      <c r="A183" s="113"/>
      <c r="B183" s="101" t="s">
        <v>786</v>
      </c>
      <c r="C183" s="179" t="s">
        <v>717</v>
      </c>
      <c r="D183" s="33"/>
      <c r="E183" s="142">
        <v>24250</v>
      </c>
      <c r="F183" s="199"/>
      <c r="G183" s="199"/>
      <c r="H183" s="199"/>
    </row>
    <row r="184" spans="1:8" s="98" customFormat="1" ht="13.5" thickBot="1">
      <c r="A184" s="116"/>
      <c r="B184" s="147"/>
      <c r="C184" s="183" t="s">
        <v>876</v>
      </c>
      <c r="D184" s="167">
        <v>10698901</v>
      </c>
      <c r="E184" s="166">
        <v>4226422</v>
      </c>
      <c r="F184" s="199"/>
      <c r="G184" s="199"/>
      <c r="H184" s="199"/>
    </row>
    <row r="185" spans="1:8" s="98" customFormat="1" ht="13.5" thickBot="1">
      <c r="A185" s="126"/>
      <c r="B185" s="149"/>
      <c r="C185" s="184"/>
      <c r="D185" s="196"/>
      <c r="E185" s="171"/>
      <c r="F185" s="199"/>
      <c r="G185" s="199"/>
      <c r="H185" s="199"/>
    </row>
    <row r="186" spans="1:8" ht="12.75">
      <c r="A186" s="112" t="s">
        <v>875</v>
      </c>
      <c r="B186" s="18" t="s">
        <v>249</v>
      </c>
      <c r="C186" s="177" t="s">
        <v>248</v>
      </c>
      <c r="D186" s="125">
        <v>110000</v>
      </c>
      <c r="E186" s="160">
        <v>0</v>
      </c>
      <c r="F186" s="199"/>
      <c r="G186" s="199"/>
      <c r="H186" s="199"/>
    </row>
    <row r="187" spans="1:8" ht="12.75">
      <c r="A187" s="113"/>
      <c r="B187" s="14" t="s">
        <v>247</v>
      </c>
      <c r="C187" s="179" t="s">
        <v>246</v>
      </c>
      <c r="D187" s="142">
        <v>105000</v>
      </c>
      <c r="E187" s="33"/>
      <c r="F187" s="199"/>
      <c r="G187" s="199"/>
      <c r="H187" s="199"/>
    </row>
    <row r="188" spans="1:8" ht="12.75">
      <c r="A188" s="113"/>
      <c r="B188" s="14" t="s">
        <v>245</v>
      </c>
      <c r="C188" s="179" t="s">
        <v>244</v>
      </c>
      <c r="D188" s="142">
        <v>126000</v>
      </c>
      <c r="E188" s="33"/>
      <c r="F188" s="199"/>
      <c r="G188" s="199"/>
      <c r="H188" s="199"/>
    </row>
    <row r="189" spans="1:8" ht="12.75">
      <c r="A189" s="113"/>
      <c r="B189" s="14" t="s">
        <v>243</v>
      </c>
      <c r="C189" s="179" t="s">
        <v>242</v>
      </c>
      <c r="D189" s="142">
        <v>170000</v>
      </c>
      <c r="E189" s="33"/>
      <c r="F189" s="199"/>
      <c r="G189" s="199"/>
      <c r="H189" s="199"/>
    </row>
    <row r="190" spans="1:8" ht="12.75">
      <c r="A190" s="113"/>
      <c r="B190" s="14" t="s">
        <v>240</v>
      </c>
      <c r="C190" s="179" t="s">
        <v>241</v>
      </c>
      <c r="D190" s="142">
        <v>375000</v>
      </c>
      <c r="E190" s="33"/>
      <c r="F190" s="199"/>
      <c r="G190" s="199"/>
      <c r="H190" s="199"/>
    </row>
    <row r="191" spans="1:8" ht="12.75">
      <c r="A191" s="113"/>
      <c r="B191" s="14" t="s">
        <v>240</v>
      </c>
      <c r="C191" s="179" t="s">
        <v>239</v>
      </c>
      <c r="D191" s="142">
        <v>114000</v>
      </c>
      <c r="E191" s="33"/>
      <c r="F191" s="199"/>
      <c r="G191" s="199"/>
      <c r="H191" s="199"/>
    </row>
    <row r="192" spans="1:8" ht="12.75">
      <c r="A192" s="113"/>
      <c r="B192" s="14" t="s">
        <v>238</v>
      </c>
      <c r="C192" s="179" t="s">
        <v>237</v>
      </c>
      <c r="D192" s="142">
        <v>50700</v>
      </c>
      <c r="E192" s="33"/>
      <c r="F192" s="199"/>
      <c r="G192" s="199"/>
      <c r="H192" s="199"/>
    </row>
    <row r="193" spans="1:8" ht="12.75">
      <c r="A193" s="113"/>
      <c r="B193" s="14" t="s">
        <v>236</v>
      </c>
      <c r="C193" s="179" t="s">
        <v>150</v>
      </c>
      <c r="D193" s="142">
        <v>231000</v>
      </c>
      <c r="E193" s="33"/>
      <c r="F193" s="199"/>
      <c r="G193" s="199"/>
      <c r="H193" s="199"/>
    </row>
    <row r="194" spans="1:8" ht="12.75">
      <c r="A194" s="113"/>
      <c r="B194" s="14" t="s">
        <v>236</v>
      </c>
      <c r="C194" s="179" t="s">
        <v>235</v>
      </c>
      <c r="D194" s="142">
        <v>167323</v>
      </c>
      <c r="E194" s="33"/>
      <c r="F194" s="199"/>
      <c r="G194" s="199"/>
      <c r="H194" s="199"/>
    </row>
    <row r="195" spans="1:8" ht="12.75">
      <c r="A195" s="113"/>
      <c r="B195" s="14" t="s">
        <v>321</v>
      </c>
      <c r="C195" s="179" t="s">
        <v>369</v>
      </c>
      <c r="D195" s="142">
        <v>31250</v>
      </c>
      <c r="E195" s="33"/>
      <c r="F195" s="199"/>
      <c r="G195" s="199"/>
      <c r="H195" s="199"/>
    </row>
    <row r="196" spans="1:8" ht="12.75">
      <c r="A196" s="113"/>
      <c r="B196" s="14" t="s">
        <v>322</v>
      </c>
      <c r="C196" s="179" t="s">
        <v>371</v>
      </c>
      <c r="D196" s="142">
        <v>3294736</v>
      </c>
      <c r="E196" s="33"/>
      <c r="F196" s="199"/>
      <c r="G196" s="199"/>
      <c r="H196" s="199"/>
    </row>
    <row r="197" spans="1:7" s="93" customFormat="1" ht="12.75">
      <c r="A197" s="113"/>
      <c r="B197" s="14" t="s">
        <v>325</v>
      </c>
      <c r="C197" s="179" t="s">
        <v>374</v>
      </c>
      <c r="D197" s="142">
        <v>316528</v>
      </c>
      <c r="E197" s="172"/>
      <c r="F197" s="92"/>
      <c r="G197" s="91"/>
    </row>
    <row r="198" spans="1:8" ht="12.75">
      <c r="A198" s="113"/>
      <c r="B198" s="14" t="s">
        <v>326</v>
      </c>
      <c r="C198" s="179" t="s">
        <v>263</v>
      </c>
      <c r="D198" s="142">
        <v>619080</v>
      </c>
      <c r="E198" s="33"/>
      <c r="F198" s="199"/>
      <c r="G198" s="199"/>
      <c r="H198" s="199"/>
    </row>
    <row r="199" spans="1:8" ht="12.75">
      <c r="A199" s="113"/>
      <c r="B199" s="14" t="s">
        <v>428</v>
      </c>
      <c r="C199" s="179" t="s">
        <v>396</v>
      </c>
      <c r="D199" s="142">
        <v>2100000</v>
      </c>
      <c r="E199" s="33"/>
      <c r="F199" s="199"/>
      <c r="G199" s="199"/>
      <c r="H199" s="199"/>
    </row>
    <row r="200" spans="1:8" ht="12.75">
      <c r="A200" s="113"/>
      <c r="B200" s="14" t="s">
        <v>429</v>
      </c>
      <c r="C200" s="179" t="s">
        <v>397</v>
      </c>
      <c r="D200" s="142">
        <v>255000</v>
      </c>
      <c r="E200" s="33"/>
      <c r="F200" s="199"/>
      <c r="G200" s="199"/>
      <c r="H200" s="199"/>
    </row>
    <row r="201" spans="1:8" ht="12.75">
      <c r="A201" s="113"/>
      <c r="B201" s="14" t="s">
        <v>430</v>
      </c>
      <c r="C201" s="179" t="s">
        <v>398</v>
      </c>
      <c r="D201" s="142">
        <v>76500</v>
      </c>
      <c r="E201" s="33"/>
      <c r="F201" s="199"/>
      <c r="G201" s="199"/>
      <c r="H201" s="199"/>
    </row>
    <row r="202" spans="1:8" ht="12.75">
      <c r="A202" s="113"/>
      <c r="B202" s="14" t="s">
        <v>431</v>
      </c>
      <c r="C202" s="179" t="s">
        <v>399</v>
      </c>
      <c r="D202" s="142">
        <v>330000</v>
      </c>
      <c r="E202" s="33"/>
      <c r="F202" s="199"/>
      <c r="G202" s="199"/>
      <c r="H202" s="199"/>
    </row>
    <row r="203" spans="1:8" s="98" customFormat="1" ht="25.5">
      <c r="A203" s="113"/>
      <c r="B203" s="103" t="s">
        <v>633</v>
      </c>
      <c r="C203" s="181" t="s">
        <v>634</v>
      </c>
      <c r="D203" s="33"/>
      <c r="E203" s="143">
        <v>302061</v>
      </c>
      <c r="F203" s="199"/>
      <c r="G203" s="199"/>
      <c r="H203" s="199"/>
    </row>
    <row r="204" spans="1:8" s="98" customFormat="1" ht="12.75">
      <c r="A204" s="113"/>
      <c r="B204" s="103" t="s">
        <v>635</v>
      </c>
      <c r="C204" s="181" t="s">
        <v>636</v>
      </c>
      <c r="D204" s="33"/>
      <c r="E204" s="143">
        <v>13000</v>
      </c>
      <c r="F204" s="199"/>
      <c r="G204" s="199"/>
      <c r="H204" s="199"/>
    </row>
    <row r="205" spans="1:8" s="98" customFormat="1" ht="12.75">
      <c r="A205" s="113"/>
      <c r="B205" s="103" t="s">
        <v>637</v>
      </c>
      <c r="C205" s="181" t="s">
        <v>638</v>
      </c>
      <c r="D205" s="33"/>
      <c r="E205" s="143">
        <v>487039</v>
      </c>
      <c r="F205" s="199"/>
      <c r="G205" s="199"/>
      <c r="H205" s="199"/>
    </row>
    <row r="206" spans="1:8" s="98" customFormat="1" ht="13.5" thickBot="1">
      <c r="A206" s="113"/>
      <c r="B206" s="101" t="s">
        <v>738</v>
      </c>
      <c r="C206" s="179" t="s">
        <v>294</v>
      </c>
      <c r="D206" s="33"/>
      <c r="E206" s="142">
        <v>142500</v>
      </c>
      <c r="F206" s="199"/>
      <c r="G206" s="199"/>
      <c r="H206" s="199"/>
    </row>
    <row r="207" spans="1:8" s="98" customFormat="1" ht="13.5" thickBot="1">
      <c r="A207" s="116"/>
      <c r="B207" s="7"/>
      <c r="C207" s="176" t="s">
        <v>877</v>
      </c>
      <c r="D207" s="197">
        <v>8472117</v>
      </c>
      <c r="E207" s="173">
        <v>944600</v>
      </c>
      <c r="F207" s="199"/>
      <c r="G207" s="199"/>
      <c r="H207" s="199"/>
    </row>
    <row r="208" spans="1:8" s="98" customFormat="1" ht="13.5" thickBot="1">
      <c r="A208" s="126"/>
      <c r="B208" s="150"/>
      <c r="C208" s="188"/>
      <c r="D208" s="168"/>
      <c r="E208" s="169"/>
      <c r="F208" s="199"/>
      <c r="G208" s="199"/>
      <c r="H208" s="199"/>
    </row>
    <row r="209" spans="1:8" ht="12.75">
      <c r="A209" s="112" t="s">
        <v>878</v>
      </c>
      <c r="B209" s="18" t="s">
        <v>222</v>
      </c>
      <c r="C209" s="177" t="s">
        <v>234</v>
      </c>
      <c r="D209" s="125">
        <v>311250</v>
      </c>
      <c r="E209" s="160">
        <v>0</v>
      </c>
      <c r="F209" s="199"/>
      <c r="G209" s="199"/>
      <c r="H209" s="199"/>
    </row>
    <row r="210" spans="1:8" ht="12.75">
      <c r="A210" s="113"/>
      <c r="B210" s="14" t="s">
        <v>224</v>
      </c>
      <c r="C210" s="179" t="s">
        <v>233</v>
      </c>
      <c r="D210" s="142">
        <v>22500</v>
      </c>
      <c r="E210" s="33"/>
      <c r="F210" s="199"/>
      <c r="G210" s="199"/>
      <c r="H210" s="199"/>
    </row>
    <row r="211" spans="1:8" ht="12.75">
      <c r="A211" s="113"/>
      <c r="B211" s="14" t="s">
        <v>224</v>
      </c>
      <c r="C211" s="179" t="s">
        <v>232</v>
      </c>
      <c r="D211" s="142">
        <v>22500</v>
      </c>
      <c r="E211" s="33"/>
      <c r="F211" s="199"/>
      <c r="G211" s="199"/>
      <c r="H211" s="199"/>
    </row>
    <row r="212" spans="1:8" ht="12.75">
      <c r="A212" s="113"/>
      <c r="B212" s="14" t="s">
        <v>224</v>
      </c>
      <c r="C212" s="179" t="s">
        <v>231</v>
      </c>
      <c r="D212" s="142">
        <v>26250</v>
      </c>
      <c r="E212" s="33"/>
      <c r="F212" s="199"/>
      <c r="G212" s="199"/>
      <c r="H212" s="199"/>
    </row>
    <row r="213" spans="1:8" ht="12.75">
      <c r="A213" s="113"/>
      <c r="B213" s="14" t="s">
        <v>230</v>
      </c>
      <c r="C213" s="179" t="s">
        <v>229</v>
      </c>
      <c r="D213" s="142">
        <v>246175.5</v>
      </c>
      <c r="E213" s="33"/>
      <c r="F213" s="199"/>
      <c r="G213" s="199"/>
      <c r="H213" s="199"/>
    </row>
    <row r="214" spans="1:8" ht="12.75">
      <c r="A214" s="113"/>
      <c r="B214" s="14" t="s">
        <v>224</v>
      </c>
      <c r="C214" s="179" t="s">
        <v>228</v>
      </c>
      <c r="D214" s="142">
        <v>30000</v>
      </c>
      <c r="E214" s="33"/>
      <c r="F214" s="199"/>
      <c r="G214" s="199"/>
      <c r="H214" s="199"/>
    </row>
    <row r="215" spans="1:8" ht="12.75">
      <c r="A215" s="113"/>
      <c r="B215" s="14" t="s">
        <v>224</v>
      </c>
      <c r="C215" s="179" t="s">
        <v>227</v>
      </c>
      <c r="D215" s="142">
        <v>37500</v>
      </c>
      <c r="E215" s="33"/>
      <c r="F215" s="199"/>
      <c r="G215" s="199"/>
      <c r="H215" s="199"/>
    </row>
    <row r="216" spans="1:8" ht="12.75">
      <c r="A216" s="113"/>
      <c r="B216" s="14" t="s">
        <v>224</v>
      </c>
      <c r="C216" s="179" t="s">
        <v>226</v>
      </c>
      <c r="D216" s="142">
        <v>75000</v>
      </c>
      <c r="E216" s="33"/>
      <c r="F216" s="199"/>
      <c r="G216" s="199"/>
      <c r="H216" s="199"/>
    </row>
    <row r="217" spans="1:8" ht="12.75">
      <c r="A217" s="113"/>
      <c r="B217" s="14" t="s">
        <v>224</v>
      </c>
      <c r="C217" s="179" t="s">
        <v>225</v>
      </c>
      <c r="D217" s="142">
        <v>112500</v>
      </c>
      <c r="E217" s="33"/>
      <c r="F217" s="199"/>
      <c r="G217" s="199"/>
      <c r="H217" s="199"/>
    </row>
    <row r="218" spans="1:8" ht="12.75">
      <c r="A218" s="113"/>
      <c r="B218" s="14" t="s">
        <v>224</v>
      </c>
      <c r="C218" s="179" t="s">
        <v>223</v>
      </c>
      <c r="D218" s="142">
        <v>18750</v>
      </c>
      <c r="E218" s="33"/>
      <c r="F218" s="199"/>
      <c r="G218" s="199"/>
      <c r="H218" s="199"/>
    </row>
    <row r="219" spans="1:8" ht="12.75">
      <c r="A219" s="113"/>
      <c r="B219" s="14" t="s">
        <v>222</v>
      </c>
      <c r="C219" s="179" t="s">
        <v>221</v>
      </c>
      <c r="D219" s="142">
        <v>60934.5</v>
      </c>
      <c r="E219" s="33"/>
      <c r="F219" s="199"/>
      <c r="G219" s="199"/>
      <c r="H219" s="199"/>
    </row>
    <row r="220" spans="1:8" ht="12.75">
      <c r="A220" s="113"/>
      <c r="B220" s="14" t="s">
        <v>320</v>
      </c>
      <c r="C220" s="179" t="s">
        <v>368</v>
      </c>
      <c r="D220" s="142">
        <v>89895</v>
      </c>
      <c r="E220" s="33"/>
      <c r="F220" s="199"/>
      <c r="G220" s="199"/>
      <c r="H220" s="199"/>
    </row>
    <row r="221" spans="1:8" ht="12.75">
      <c r="A221" s="113"/>
      <c r="B221" s="14" t="s">
        <v>324</v>
      </c>
      <c r="C221" s="179" t="s">
        <v>373</v>
      </c>
      <c r="D221" s="142">
        <v>50000</v>
      </c>
      <c r="E221" s="33"/>
      <c r="F221" s="199"/>
      <c r="G221" s="199"/>
      <c r="H221" s="199"/>
    </row>
    <row r="222" spans="1:8" ht="12.75">
      <c r="A222" s="113"/>
      <c r="B222" s="14" t="s">
        <v>342</v>
      </c>
      <c r="C222" s="179" t="s">
        <v>395</v>
      </c>
      <c r="D222" s="142">
        <v>900000</v>
      </c>
      <c r="E222" s="33"/>
      <c r="F222" s="199"/>
      <c r="G222" s="199"/>
      <c r="H222" s="199"/>
    </row>
    <row r="223" spans="1:8" ht="12.75">
      <c r="A223" s="115"/>
      <c r="B223" s="94" t="s">
        <v>551</v>
      </c>
      <c r="C223" s="189" t="s">
        <v>552</v>
      </c>
      <c r="D223" s="145">
        <v>27000</v>
      </c>
      <c r="E223" s="33"/>
      <c r="F223" s="199"/>
      <c r="G223" s="199"/>
      <c r="H223" s="199"/>
    </row>
    <row r="224" spans="1:8" ht="12.75">
      <c r="A224" s="113"/>
      <c r="B224" s="96" t="s">
        <v>560</v>
      </c>
      <c r="C224" s="180" t="s">
        <v>580</v>
      </c>
      <c r="D224" s="142">
        <v>474350</v>
      </c>
      <c r="E224" s="33"/>
      <c r="F224" s="199"/>
      <c r="G224" s="199"/>
      <c r="H224" s="199"/>
    </row>
    <row r="225" spans="1:8" ht="12.75">
      <c r="A225" s="113"/>
      <c r="B225" s="96" t="s">
        <v>551</v>
      </c>
      <c r="C225" s="180" t="s">
        <v>594</v>
      </c>
      <c r="D225" s="142">
        <v>23000</v>
      </c>
      <c r="E225" s="33"/>
      <c r="F225" s="199"/>
      <c r="G225" s="199"/>
      <c r="H225" s="199"/>
    </row>
    <row r="226" spans="1:8" s="98" customFormat="1" ht="25.5">
      <c r="A226" s="113"/>
      <c r="B226" s="103" t="s">
        <v>639</v>
      </c>
      <c r="C226" s="181" t="s">
        <v>640</v>
      </c>
      <c r="D226" s="33"/>
      <c r="E226" s="143">
        <v>405938</v>
      </c>
      <c r="F226" s="199"/>
      <c r="G226" s="199"/>
      <c r="H226" s="199"/>
    </row>
    <row r="227" spans="1:8" s="98" customFormat="1" ht="12.75">
      <c r="A227" s="113"/>
      <c r="B227" s="103" t="s">
        <v>342</v>
      </c>
      <c r="C227" s="181" t="s">
        <v>641</v>
      </c>
      <c r="D227" s="33"/>
      <c r="E227" s="143">
        <v>800000</v>
      </c>
      <c r="F227" s="199"/>
      <c r="G227" s="199"/>
      <c r="H227" s="199"/>
    </row>
    <row r="228" spans="1:8" s="98" customFormat="1" ht="12.75">
      <c r="A228" s="113"/>
      <c r="B228" s="101" t="s">
        <v>810</v>
      </c>
      <c r="C228" s="179" t="s">
        <v>641</v>
      </c>
      <c r="D228" s="33"/>
      <c r="E228" s="142">
        <v>767017</v>
      </c>
      <c r="F228" s="199"/>
      <c r="G228" s="199"/>
      <c r="H228" s="199"/>
    </row>
    <row r="229" spans="1:8" s="98" customFormat="1" ht="12.75">
      <c r="A229" s="113"/>
      <c r="B229" s="101" t="s">
        <v>748</v>
      </c>
      <c r="C229" s="179" t="s">
        <v>641</v>
      </c>
      <c r="D229" s="33"/>
      <c r="E229" s="142">
        <v>132983</v>
      </c>
      <c r="F229" s="199"/>
      <c r="G229" s="199"/>
      <c r="H229" s="199"/>
    </row>
    <row r="230" spans="1:8" s="98" customFormat="1" ht="12.75">
      <c r="A230" s="113"/>
      <c r="B230" s="101" t="s">
        <v>787</v>
      </c>
      <c r="C230" s="179" t="s">
        <v>718</v>
      </c>
      <c r="D230" s="33"/>
      <c r="E230" s="142">
        <v>1298062</v>
      </c>
      <c r="F230" s="199"/>
      <c r="G230" s="199"/>
      <c r="H230" s="199"/>
    </row>
    <row r="231" spans="1:8" s="98" customFormat="1" ht="13.5" thickBot="1">
      <c r="A231" s="113"/>
      <c r="B231" s="101" t="s">
        <v>788</v>
      </c>
      <c r="C231" s="179" t="s">
        <v>850</v>
      </c>
      <c r="D231" s="33"/>
      <c r="E231" s="142">
        <v>819000</v>
      </c>
      <c r="F231" s="199"/>
      <c r="G231" s="199"/>
      <c r="H231" s="199"/>
    </row>
    <row r="232" spans="1:8" s="98" customFormat="1" ht="13.5" thickBot="1">
      <c r="A232" s="116"/>
      <c r="B232" s="147"/>
      <c r="C232" s="183" t="s">
        <v>909</v>
      </c>
      <c r="D232" s="197">
        <v>2527605</v>
      </c>
      <c r="E232" s="173">
        <v>4223000</v>
      </c>
      <c r="F232" s="199"/>
      <c r="G232" s="199"/>
      <c r="H232" s="199"/>
    </row>
    <row r="233" spans="1:8" s="98" customFormat="1" ht="13.5" thickBot="1">
      <c r="A233" s="127"/>
      <c r="B233" s="133"/>
      <c r="C233" s="133"/>
      <c r="D233" s="194"/>
      <c r="E233" s="163"/>
      <c r="F233" s="199"/>
      <c r="G233" s="199"/>
      <c r="H233" s="199"/>
    </row>
    <row r="234" spans="1:8" ht="12.75">
      <c r="A234" s="112" t="s">
        <v>879</v>
      </c>
      <c r="B234" s="18" t="s">
        <v>219</v>
      </c>
      <c r="C234" s="117" t="s">
        <v>220</v>
      </c>
      <c r="D234" s="125">
        <v>150000</v>
      </c>
      <c r="E234" s="160">
        <v>0</v>
      </c>
      <c r="F234" s="199"/>
      <c r="G234" s="199"/>
      <c r="H234" s="199"/>
    </row>
    <row r="235" spans="1:8" ht="12.75">
      <c r="A235" s="113"/>
      <c r="B235" s="14" t="s">
        <v>219</v>
      </c>
      <c r="C235" s="102" t="s">
        <v>218</v>
      </c>
      <c r="D235" s="142">
        <v>351063.89</v>
      </c>
      <c r="E235" s="33"/>
      <c r="F235" s="199"/>
      <c r="G235" s="199"/>
      <c r="H235" s="199"/>
    </row>
    <row r="236" spans="1:8" ht="12.75">
      <c r="A236" s="113"/>
      <c r="B236" s="14" t="s">
        <v>217</v>
      </c>
      <c r="C236" s="102" t="s">
        <v>216</v>
      </c>
      <c r="D236" s="142">
        <v>548784.76</v>
      </c>
      <c r="E236" s="33"/>
      <c r="F236" s="199"/>
      <c r="G236" s="199"/>
      <c r="H236" s="199"/>
    </row>
    <row r="237" spans="1:8" ht="12.75">
      <c r="A237" s="113"/>
      <c r="B237" s="14" t="s">
        <v>214</v>
      </c>
      <c r="C237" s="102" t="s">
        <v>215</v>
      </c>
      <c r="D237" s="142">
        <v>88215.3</v>
      </c>
      <c r="E237" s="33"/>
      <c r="F237" s="199"/>
      <c r="G237" s="199"/>
      <c r="H237" s="199"/>
    </row>
    <row r="238" spans="1:8" ht="12.75">
      <c r="A238" s="113"/>
      <c r="B238" s="14" t="s">
        <v>214</v>
      </c>
      <c r="C238" s="102" t="s">
        <v>213</v>
      </c>
      <c r="D238" s="142">
        <v>54945.3</v>
      </c>
      <c r="E238" s="33"/>
      <c r="F238" s="199"/>
      <c r="G238" s="199"/>
      <c r="H238" s="199"/>
    </row>
    <row r="239" spans="1:8" ht="12.75">
      <c r="A239" s="113"/>
      <c r="B239" s="14" t="s">
        <v>219</v>
      </c>
      <c r="C239" s="102" t="s">
        <v>481</v>
      </c>
      <c r="D239" s="142">
        <v>150000</v>
      </c>
      <c r="E239" s="33"/>
      <c r="F239" s="199"/>
      <c r="G239" s="199"/>
      <c r="H239" s="199"/>
    </row>
    <row r="240" spans="1:8" ht="12.75">
      <c r="A240" s="113"/>
      <c r="B240" s="14" t="s">
        <v>217</v>
      </c>
      <c r="C240" s="102" t="s">
        <v>482</v>
      </c>
      <c r="D240" s="142">
        <v>5750000</v>
      </c>
      <c r="E240" s="33"/>
      <c r="F240" s="199"/>
      <c r="G240" s="199"/>
      <c r="H240" s="199"/>
    </row>
    <row r="241" spans="1:8" ht="12.75">
      <c r="A241" s="113"/>
      <c r="B241" s="14" t="s">
        <v>214</v>
      </c>
      <c r="C241" s="102" t="s">
        <v>483</v>
      </c>
      <c r="D241" s="142">
        <v>700000</v>
      </c>
      <c r="E241" s="33"/>
      <c r="F241" s="199"/>
      <c r="G241" s="199"/>
      <c r="H241" s="199"/>
    </row>
    <row r="242" spans="1:8" ht="12.75">
      <c r="A242" s="113"/>
      <c r="B242" s="14" t="s">
        <v>219</v>
      </c>
      <c r="C242" s="102" t="s">
        <v>484</v>
      </c>
      <c r="D242" s="142">
        <v>900000</v>
      </c>
      <c r="E242" s="33"/>
      <c r="F242" s="199"/>
      <c r="G242" s="199"/>
      <c r="H242" s="199"/>
    </row>
    <row r="243" spans="1:8" ht="12.75">
      <c r="A243" s="113"/>
      <c r="B243" s="14" t="s">
        <v>217</v>
      </c>
      <c r="C243" s="102" t="s">
        <v>485</v>
      </c>
      <c r="D243" s="142">
        <v>920000</v>
      </c>
      <c r="E243" s="33"/>
      <c r="F243" s="199"/>
      <c r="G243" s="199"/>
      <c r="H243" s="199"/>
    </row>
    <row r="244" spans="1:8" ht="12.75">
      <c r="A244" s="113"/>
      <c r="B244" s="14" t="s">
        <v>214</v>
      </c>
      <c r="C244" s="102" t="s">
        <v>486</v>
      </c>
      <c r="D244" s="142">
        <v>370000</v>
      </c>
      <c r="E244" s="33"/>
      <c r="F244" s="199"/>
      <c r="G244" s="199"/>
      <c r="H244" s="199"/>
    </row>
    <row r="245" spans="1:8" ht="12.75">
      <c r="A245" s="113"/>
      <c r="B245" s="14" t="s">
        <v>219</v>
      </c>
      <c r="C245" s="102" t="s">
        <v>487</v>
      </c>
      <c r="D245" s="142">
        <v>450000</v>
      </c>
      <c r="E245" s="33"/>
      <c r="F245" s="199"/>
      <c r="G245" s="199"/>
      <c r="H245" s="199"/>
    </row>
    <row r="246" spans="1:8" ht="12.75">
      <c r="A246" s="113"/>
      <c r="B246" s="14" t="s">
        <v>214</v>
      </c>
      <c r="C246" s="102" t="s">
        <v>488</v>
      </c>
      <c r="D246" s="142">
        <v>425000</v>
      </c>
      <c r="E246" s="33"/>
      <c r="F246" s="199"/>
      <c r="G246" s="199"/>
      <c r="H246" s="199"/>
    </row>
    <row r="247" spans="1:8" ht="12.75">
      <c r="A247" s="113"/>
      <c r="B247" s="14" t="s">
        <v>219</v>
      </c>
      <c r="C247" s="102" t="s">
        <v>489</v>
      </c>
      <c r="D247" s="142">
        <v>2523576</v>
      </c>
      <c r="E247" s="33"/>
      <c r="F247" s="199"/>
      <c r="G247" s="199"/>
      <c r="H247" s="199"/>
    </row>
    <row r="248" spans="1:8" ht="12.75">
      <c r="A248" s="113"/>
      <c r="B248" s="14" t="s">
        <v>214</v>
      </c>
      <c r="C248" s="102" t="s">
        <v>490</v>
      </c>
      <c r="D248" s="142">
        <v>240000</v>
      </c>
      <c r="E248" s="33"/>
      <c r="F248" s="199"/>
      <c r="G248" s="199"/>
      <c r="H248" s="199"/>
    </row>
    <row r="249" spans="1:8" ht="12.75">
      <c r="A249" s="113"/>
      <c r="B249" s="14" t="s">
        <v>219</v>
      </c>
      <c r="C249" s="102" t="s">
        <v>491</v>
      </c>
      <c r="D249" s="142">
        <v>375000</v>
      </c>
      <c r="E249" s="33"/>
      <c r="F249" s="199"/>
      <c r="G249" s="199"/>
      <c r="H249" s="199"/>
    </row>
    <row r="250" spans="1:8" ht="12.75">
      <c r="A250" s="113"/>
      <c r="B250" s="14" t="s">
        <v>219</v>
      </c>
      <c r="C250" s="102" t="s">
        <v>492</v>
      </c>
      <c r="D250" s="142">
        <v>840000</v>
      </c>
      <c r="E250" s="33"/>
      <c r="F250" s="199"/>
      <c r="G250" s="199"/>
      <c r="H250" s="199"/>
    </row>
    <row r="251" spans="1:8" ht="12.75">
      <c r="A251" s="113"/>
      <c r="B251" s="96" t="s">
        <v>562</v>
      </c>
      <c r="C251" s="94" t="s">
        <v>591</v>
      </c>
      <c r="D251" s="142">
        <v>856424</v>
      </c>
      <c r="E251" s="33"/>
      <c r="F251" s="199"/>
      <c r="G251" s="199"/>
      <c r="H251" s="199"/>
    </row>
    <row r="252" spans="1:8" s="98" customFormat="1" ht="12.75">
      <c r="A252" s="113"/>
      <c r="B252" s="103" t="s">
        <v>562</v>
      </c>
      <c r="C252" s="103" t="s">
        <v>642</v>
      </c>
      <c r="D252" s="33"/>
      <c r="E252" s="143">
        <v>9162</v>
      </c>
      <c r="F252" s="199"/>
      <c r="G252" s="199"/>
      <c r="H252" s="199"/>
    </row>
    <row r="253" spans="1:8" s="98" customFormat="1" ht="12.75">
      <c r="A253" s="113"/>
      <c r="B253" s="101" t="s">
        <v>828</v>
      </c>
      <c r="C253" s="102" t="s">
        <v>674</v>
      </c>
      <c r="D253" s="33"/>
      <c r="E253" s="142">
        <v>433649</v>
      </c>
      <c r="F253" s="199"/>
      <c r="G253" s="199"/>
      <c r="H253" s="199"/>
    </row>
    <row r="254" spans="1:8" s="98" customFormat="1" ht="12.75">
      <c r="A254" s="113"/>
      <c r="B254" s="101" t="s">
        <v>827</v>
      </c>
      <c r="C254" s="102" t="s">
        <v>675</v>
      </c>
      <c r="D254" s="33"/>
      <c r="E254" s="142">
        <v>1774214</v>
      </c>
      <c r="F254" s="199"/>
      <c r="G254" s="199"/>
      <c r="H254" s="199"/>
    </row>
    <row r="255" spans="1:8" s="98" customFormat="1" ht="12.75">
      <c r="A255" s="113"/>
      <c r="B255" s="101" t="s">
        <v>814</v>
      </c>
      <c r="C255" s="102" t="s">
        <v>681</v>
      </c>
      <c r="D255" s="33"/>
      <c r="E255" s="142">
        <v>736800</v>
      </c>
      <c r="F255" s="199"/>
      <c r="G255" s="199"/>
      <c r="H255" s="199"/>
    </row>
    <row r="256" spans="1:8" s="98" customFormat="1" ht="12.75">
      <c r="A256" s="113"/>
      <c r="B256" s="101" t="s">
        <v>749</v>
      </c>
      <c r="C256" s="102" t="s">
        <v>693</v>
      </c>
      <c r="D256" s="33"/>
      <c r="E256" s="142">
        <v>277500</v>
      </c>
      <c r="F256" s="199"/>
      <c r="G256" s="199"/>
      <c r="H256" s="199"/>
    </row>
    <row r="257" spans="1:8" s="98" customFormat="1" ht="12.75">
      <c r="A257" s="113"/>
      <c r="B257" s="101" t="s">
        <v>750</v>
      </c>
      <c r="C257" s="102" t="s">
        <v>694</v>
      </c>
      <c r="D257" s="33"/>
      <c r="E257" s="142">
        <v>385000</v>
      </c>
      <c r="F257" s="199"/>
      <c r="G257" s="199"/>
      <c r="H257" s="199"/>
    </row>
    <row r="258" spans="1:8" s="98" customFormat="1" ht="25.5">
      <c r="A258" s="113"/>
      <c r="B258" s="103" t="s">
        <v>562</v>
      </c>
      <c r="C258" s="103" t="s">
        <v>705</v>
      </c>
      <c r="D258" s="33"/>
      <c r="E258" s="143">
        <v>100000</v>
      </c>
      <c r="F258" s="199"/>
      <c r="G258" s="199"/>
      <c r="H258" s="199"/>
    </row>
    <row r="259" spans="1:8" s="98" customFormat="1" ht="12.75">
      <c r="A259" s="113"/>
      <c r="B259" s="101" t="s">
        <v>789</v>
      </c>
      <c r="C259" s="102" t="s">
        <v>719</v>
      </c>
      <c r="D259" s="33"/>
      <c r="E259" s="142">
        <v>187600</v>
      </c>
      <c r="F259" s="199"/>
      <c r="G259" s="199"/>
      <c r="H259" s="199"/>
    </row>
    <row r="260" spans="1:8" s="98" customFormat="1" ht="25.5">
      <c r="A260" s="113"/>
      <c r="B260" s="101" t="s">
        <v>790</v>
      </c>
      <c r="C260" s="102" t="s">
        <v>720</v>
      </c>
      <c r="D260" s="33"/>
      <c r="E260" s="142">
        <v>906000</v>
      </c>
      <c r="F260" s="199"/>
      <c r="G260" s="199"/>
      <c r="H260" s="199"/>
    </row>
    <row r="261" spans="1:8" s="98" customFormat="1" ht="12.75">
      <c r="A261" s="113"/>
      <c r="B261" s="101" t="s">
        <v>791</v>
      </c>
      <c r="C261" s="102" t="s">
        <v>856</v>
      </c>
      <c r="D261" s="33"/>
      <c r="E261" s="142">
        <v>1219000</v>
      </c>
      <c r="F261" s="199"/>
      <c r="G261" s="199"/>
      <c r="H261" s="199"/>
    </row>
    <row r="262" spans="1:8" s="98" customFormat="1" ht="13.5" thickBot="1">
      <c r="A262" s="113"/>
      <c r="B262" s="101" t="s">
        <v>792</v>
      </c>
      <c r="C262" s="102" t="s">
        <v>851</v>
      </c>
      <c r="D262" s="33"/>
      <c r="E262" s="142">
        <v>1840786</v>
      </c>
      <c r="F262" s="199"/>
      <c r="G262" s="199"/>
      <c r="H262" s="199"/>
    </row>
    <row r="263" spans="1:8" s="98" customFormat="1" ht="13.5" thickBot="1">
      <c r="A263" s="116"/>
      <c r="B263" s="147"/>
      <c r="C263" s="152" t="s">
        <v>880</v>
      </c>
      <c r="D263" s="167">
        <v>15693009.25</v>
      </c>
      <c r="E263" s="166">
        <v>7869711</v>
      </c>
      <c r="F263" s="199"/>
      <c r="G263" s="199"/>
      <c r="H263" s="199"/>
    </row>
    <row r="264" spans="1:8" s="98" customFormat="1" ht="13.5" thickBot="1">
      <c r="A264" s="127"/>
      <c r="B264" s="133"/>
      <c r="C264" s="133"/>
      <c r="D264" s="194"/>
      <c r="E264" s="163"/>
      <c r="F264" s="199"/>
      <c r="G264" s="199"/>
      <c r="H264" s="199"/>
    </row>
    <row r="265" spans="1:8" ht="12.75">
      <c r="A265" s="151" t="s">
        <v>881</v>
      </c>
      <c r="B265" s="18" t="s">
        <v>210</v>
      </c>
      <c r="C265" s="117" t="s">
        <v>212</v>
      </c>
      <c r="D265" s="125">
        <v>45000</v>
      </c>
      <c r="E265" s="160">
        <v>0</v>
      </c>
      <c r="F265" s="199"/>
      <c r="G265" s="199"/>
      <c r="H265" s="199"/>
    </row>
    <row r="266" spans="1:8" ht="12.75">
      <c r="A266" s="113"/>
      <c r="B266" s="14" t="s">
        <v>210</v>
      </c>
      <c r="C266" s="102" t="s">
        <v>211</v>
      </c>
      <c r="D266" s="142">
        <v>50000</v>
      </c>
      <c r="E266" s="33"/>
      <c r="F266" s="199"/>
      <c r="G266" s="199"/>
      <c r="H266" s="199"/>
    </row>
    <row r="267" spans="1:8" ht="12.75">
      <c r="A267" s="113"/>
      <c r="B267" s="14" t="s">
        <v>210</v>
      </c>
      <c r="C267" s="102" t="s">
        <v>209</v>
      </c>
      <c r="D267" s="142">
        <v>30000</v>
      </c>
      <c r="E267" s="33"/>
      <c r="F267" s="199"/>
      <c r="G267" s="199"/>
      <c r="H267" s="199"/>
    </row>
    <row r="268" spans="1:8" ht="12.75">
      <c r="A268" s="113"/>
      <c r="B268" s="14" t="s">
        <v>208</v>
      </c>
      <c r="C268" s="102" t="s">
        <v>207</v>
      </c>
      <c r="D268" s="142">
        <v>125330</v>
      </c>
      <c r="E268" s="33"/>
      <c r="F268" s="199"/>
      <c r="G268" s="199"/>
      <c r="H268" s="199"/>
    </row>
    <row r="269" spans="1:8" ht="12.75">
      <c r="A269" s="113"/>
      <c r="B269" s="14" t="s">
        <v>203</v>
      </c>
      <c r="C269" s="102" t="s">
        <v>206</v>
      </c>
      <c r="D269" s="142">
        <v>1963824</v>
      </c>
      <c r="E269" s="33"/>
      <c r="F269" s="199"/>
      <c r="G269" s="199"/>
      <c r="H269" s="199"/>
    </row>
    <row r="270" spans="1:8" ht="12.75">
      <c r="A270" s="113"/>
      <c r="B270" s="14" t="s">
        <v>203</v>
      </c>
      <c r="C270" s="102" t="s">
        <v>205</v>
      </c>
      <c r="D270" s="142">
        <v>1169925</v>
      </c>
      <c r="E270" s="33"/>
      <c r="F270" s="199"/>
      <c r="G270" s="199"/>
      <c r="H270" s="199"/>
    </row>
    <row r="271" spans="1:8" ht="12.75">
      <c r="A271" s="113"/>
      <c r="B271" s="14" t="s">
        <v>203</v>
      </c>
      <c r="C271" s="102" t="s">
        <v>204</v>
      </c>
      <c r="D271" s="142">
        <v>400000</v>
      </c>
      <c r="E271" s="33"/>
      <c r="F271" s="199"/>
      <c r="G271" s="199"/>
      <c r="H271" s="199"/>
    </row>
    <row r="272" spans="1:8" ht="12.75">
      <c r="A272" s="113"/>
      <c r="B272" s="14" t="s">
        <v>203</v>
      </c>
      <c r="C272" s="102" t="s">
        <v>202</v>
      </c>
      <c r="D272" s="142">
        <v>130000</v>
      </c>
      <c r="E272" s="33"/>
      <c r="F272" s="199"/>
      <c r="G272" s="199"/>
      <c r="H272" s="199"/>
    </row>
    <row r="273" spans="1:8" ht="12.75">
      <c r="A273" s="113"/>
      <c r="B273" s="14" t="s">
        <v>201</v>
      </c>
      <c r="C273" s="102" t="s">
        <v>200</v>
      </c>
      <c r="D273" s="142">
        <v>1751364</v>
      </c>
      <c r="E273" s="33"/>
      <c r="F273" s="199"/>
      <c r="G273" s="199"/>
      <c r="H273" s="199"/>
    </row>
    <row r="274" spans="1:8" ht="12.75">
      <c r="A274" s="113"/>
      <c r="B274" s="14" t="s">
        <v>198</v>
      </c>
      <c r="C274" s="102" t="s">
        <v>199</v>
      </c>
      <c r="D274" s="142">
        <v>60000</v>
      </c>
      <c r="E274" s="33"/>
      <c r="F274" s="199"/>
      <c r="G274" s="199"/>
      <c r="H274" s="199"/>
    </row>
    <row r="275" spans="1:8" ht="12.75">
      <c r="A275" s="113"/>
      <c r="B275" s="14" t="s">
        <v>198</v>
      </c>
      <c r="C275" s="102" t="s">
        <v>197</v>
      </c>
      <c r="D275" s="142">
        <v>105000</v>
      </c>
      <c r="E275" s="33"/>
      <c r="F275" s="199"/>
      <c r="G275" s="199"/>
      <c r="H275" s="199"/>
    </row>
    <row r="276" spans="1:8" ht="12.75">
      <c r="A276" s="113"/>
      <c r="B276" s="14" t="s">
        <v>413</v>
      </c>
      <c r="C276" s="102" t="s">
        <v>358</v>
      </c>
      <c r="D276" s="142">
        <v>630000</v>
      </c>
      <c r="E276" s="33"/>
      <c r="F276" s="199"/>
      <c r="G276" s="199"/>
      <c r="H276" s="199"/>
    </row>
    <row r="277" spans="1:8" ht="12.75">
      <c r="A277" s="113"/>
      <c r="B277" s="14" t="s">
        <v>413</v>
      </c>
      <c r="C277" s="102" t="s">
        <v>359</v>
      </c>
      <c r="D277" s="142">
        <v>1000000</v>
      </c>
      <c r="E277" s="33"/>
      <c r="F277" s="199"/>
      <c r="G277" s="199"/>
      <c r="H277" s="199"/>
    </row>
    <row r="278" spans="1:8" ht="25.5">
      <c r="A278" s="113"/>
      <c r="B278" s="14" t="s">
        <v>414</v>
      </c>
      <c r="C278" s="102" t="s">
        <v>360</v>
      </c>
      <c r="D278" s="142">
        <v>240000</v>
      </c>
      <c r="E278" s="33"/>
      <c r="F278" s="199"/>
      <c r="G278" s="199"/>
      <c r="H278" s="199"/>
    </row>
    <row r="279" spans="1:8" ht="12.75">
      <c r="A279" s="113"/>
      <c r="B279" s="14" t="s">
        <v>337</v>
      </c>
      <c r="C279" s="102" t="s">
        <v>389</v>
      </c>
      <c r="D279" s="142">
        <v>416651</v>
      </c>
      <c r="E279" s="33"/>
      <c r="F279" s="199"/>
      <c r="G279" s="199"/>
      <c r="H279" s="199"/>
    </row>
    <row r="280" spans="1:8" s="98" customFormat="1" ht="13.5" thickBot="1">
      <c r="A280" s="113"/>
      <c r="B280" s="101" t="s">
        <v>826</v>
      </c>
      <c r="C280" s="102" t="s">
        <v>676</v>
      </c>
      <c r="D280" s="33"/>
      <c r="E280" s="142">
        <v>740336</v>
      </c>
      <c r="F280" s="199"/>
      <c r="G280" s="199"/>
      <c r="H280" s="199"/>
    </row>
    <row r="281" spans="1:8" s="98" customFormat="1" ht="13.5" thickBot="1">
      <c r="A281" s="116"/>
      <c r="B281" s="7"/>
      <c r="C281" s="176" t="s">
        <v>882</v>
      </c>
      <c r="D281" s="167">
        <v>8117094</v>
      </c>
      <c r="E281" s="166">
        <v>740336</v>
      </c>
      <c r="F281" s="199"/>
      <c r="G281" s="199"/>
      <c r="H281" s="199"/>
    </row>
    <row r="282" spans="1:8" s="98" customFormat="1" ht="13.5" thickBot="1">
      <c r="A282" s="127"/>
      <c r="B282" s="128"/>
      <c r="C282" s="129"/>
      <c r="D282" s="194"/>
      <c r="E282" s="163"/>
      <c r="F282" s="199"/>
      <c r="G282" s="199"/>
      <c r="H282" s="199"/>
    </row>
    <row r="283" spans="1:8" ht="25.5">
      <c r="A283" s="112" t="s">
        <v>883</v>
      </c>
      <c r="B283" s="18" t="s">
        <v>409</v>
      </c>
      <c r="C283" s="177" t="s">
        <v>350</v>
      </c>
      <c r="D283" s="125">
        <v>2839390</v>
      </c>
      <c r="E283" s="160">
        <v>0</v>
      </c>
      <c r="F283" s="199"/>
      <c r="G283" s="199"/>
      <c r="H283" s="199"/>
    </row>
    <row r="284" spans="1:8" ht="25.5">
      <c r="A284" s="113"/>
      <c r="B284" s="14" t="s">
        <v>312</v>
      </c>
      <c r="C284" s="179" t="s">
        <v>351</v>
      </c>
      <c r="D284" s="142">
        <v>1429030</v>
      </c>
      <c r="E284" s="33"/>
      <c r="F284" s="199"/>
      <c r="G284" s="199"/>
      <c r="H284" s="199"/>
    </row>
    <row r="285" spans="1:8" ht="12.75">
      <c r="A285" s="113"/>
      <c r="B285" s="14" t="s">
        <v>410</v>
      </c>
      <c r="C285" s="179" t="s">
        <v>352</v>
      </c>
      <c r="D285" s="142">
        <v>130000</v>
      </c>
      <c r="E285" s="33"/>
      <c r="F285" s="199"/>
      <c r="G285" s="199"/>
      <c r="H285" s="199"/>
    </row>
    <row r="286" spans="1:8" ht="12.75">
      <c r="A286" s="113"/>
      <c r="B286" s="14" t="s">
        <v>196</v>
      </c>
      <c r="C286" s="179" t="s">
        <v>195</v>
      </c>
      <c r="D286" s="142">
        <v>285000</v>
      </c>
      <c r="E286" s="33"/>
      <c r="F286" s="199"/>
      <c r="G286" s="199"/>
      <c r="H286" s="199"/>
    </row>
    <row r="287" spans="1:8" ht="12.75">
      <c r="A287" s="113"/>
      <c r="B287" s="14" t="s">
        <v>194</v>
      </c>
      <c r="C287" s="179" t="s">
        <v>193</v>
      </c>
      <c r="D287" s="142">
        <v>75000</v>
      </c>
      <c r="E287" s="33"/>
      <c r="F287" s="199"/>
      <c r="G287" s="199"/>
      <c r="H287" s="199"/>
    </row>
    <row r="288" spans="1:8" ht="12.75">
      <c r="A288" s="113"/>
      <c r="B288" s="14" t="s">
        <v>192</v>
      </c>
      <c r="C288" s="179" t="s">
        <v>191</v>
      </c>
      <c r="D288" s="142">
        <v>64366</v>
      </c>
      <c r="E288" s="33"/>
      <c r="F288" s="199"/>
      <c r="G288" s="199"/>
      <c r="H288" s="199"/>
    </row>
    <row r="289" spans="1:8" ht="12.75">
      <c r="A289" s="113"/>
      <c r="B289" s="14" t="s">
        <v>192</v>
      </c>
      <c r="C289" s="179" t="s">
        <v>191</v>
      </c>
      <c r="D289" s="142">
        <v>220000</v>
      </c>
      <c r="E289" s="33"/>
      <c r="F289" s="199"/>
      <c r="G289" s="199"/>
      <c r="H289" s="199"/>
    </row>
    <row r="290" spans="1:8" ht="12.75">
      <c r="A290" s="113"/>
      <c r="B290" s="14" t="s">
        <v>178</v>
      </c>
      <c r="C290" s="179" t="s">
        <v>190</v>
      </c>
      <c r="D290" s="142">
        <v>223500</v>
      </c>
      <c r="E290" s="33"/>
      <c r="F290" s="199"/>
      <c r="G290" s="199"/>
      <c r="H290" s="199"/>
    </row>
    <row r="291" spans="1:8" ht="12.75">
      <c r="A291" s="113"/>
      <c r="B291" s="14" t="s">
        <v>189</v>
      </c>
      <c r="C291" s="179" t="s">
        <v>188</v>
      </c>
      <c r="D291" s="142">
        <v>108726</v>
      </c>
      <c r="E291" s="33"/>
      <c r="F291" s="199"/>
      <c r="G291" s="199"/>
      <c r="H291" s="199"/>
    </row>
    <row r="292" spans="1:8" ht="12.75">
      <c r="A292" s="113"/>
      <c r="B292" s="14" t="s">
        <v>172</v>
      </c>
      <c r="C292" s="179" t="s">
        <v>187</v>
      </c>
      <c r="D292" s="142">
        <v>26565</v>
      </c>
      <c r="E292" s="33"/>
      <c r="F292" s="199"/>
      <c r="G292" s="199"/>
      <c r="H292" s="199"/>
    </row>
    <row r="293" spans="1:8" ht="12.75">
      <c r="A293" s="113"/>
      <c r="B293" s="14" t="s">
        <v>178</v>
      </c>
      <c r="C293" s="179" t="s">
        <v>186</v>
      </c>
      <c r="D293" s="142">
        <v>138000</v>
      </c>
      <c r="E293" s="33"/>
      <c r="F293" s="199"/>
      <c r="G293" s="199"/>
      <c r="H293" s="199"/>
    </row>
    <row r="294" spans="1:8" ht="12.75">
      <c r="A294" s="113"/>
      <c r="B294" s="14" t="s">
        <v>185</v>
      </c>
      <c r="C294" s="179" t="s">
        <v>184</v>
      </c>
      <c r="D294" s="142">
        <v>80003</v>
      </c>
      <c r="E294" s="33"/>
      <c r="F294" s="199"/>
      <c r="G294" s="199"/>
      <c r="H294" s="199"/>
    </row>
    <row r="295" spans="1:8" ht="12.75">
      <c r="A295" s="113"/>
      <c r="B295" s="14" t="s">
        <v>176</v>
      </c>
      <c r="C295" s="179" t="s">
        <v>183</v>
      </c>
      <c r="D295" s="142">
        <v>18033</v>
      </c>
      <c r="E295" s="33"/>
      <c r="F295" s="199"/>
      <c r="G295" s="199"/>
      <c r="H295" s="199"/>
    </row>
    <row r="296" spans="1:8" ht="12.75">
      <c r="A296" s="113"/>
      <c r="B296" s="14" t="s">
        <v>176</v>
      </c>
      <c r="C296" s="179" t="s">
        <v>182</v>
      </c>
      <c r="D296" s="142">
        <v>19253</v>
      </c>
      <c r="E296" s="33"/>
      <c r="F296" s="199"/>
      <c r="G296" s="199"/>
      <c r="H296" s="199"/>
    </row>
    <row r="297" spans="1:8" ht="12.75">
      <c r="A297" s="113"/>
      <c r="B297" s="14" t="s">
        <v>181</v>
      </c>
      <c r="C297" s="179" t="s">
        <v>180</v>
      </c>
      <c r="D297" s="142">
        <v>155253</v>
      </c>
      <c r="E297" s="33"/>
      <c r="F297" s="199"/>
      <c r="G297" s="199"/>
      <c r="H297" s="199"/>
    </row>
    <row r="298" spans="1:8" ht="12.75">
      <c r="A298" s="113"/>
      <c r="B298" s="14" t="s">
        <v>178</v>
      </c>
      <c r="C298" s="179" t="s">
        <v>179</v>
      </c>
      <c r="D298" s="142">
        <v>75000</v>
      </c>
      <c r="E298" s="33"/>
      <c r="F298" s="199"/>
      <c r="G298" s="199"/>
      <c r="H298" s="199"/>
    </row>
    <row r="299" spans="1:8" ht="12.75">
      <c r="A299" s="113"/>
      <c r="B299" s="14" t="s">
        <v>178</v>
      </c>
      <c r="C299" s="179" t="s">
        <v>177</v>
      </c>
      <c r="D299" s="142">
        <v>130920</v>
      </c>
      <c r="E299" s="33"/>
      <c r="F299" s="199"/>
      <c r="G299" s="199"/>
      <c r="H299" s="199"/>
    </row>
    <row r="300" spans="1:8" ht="12.75">
      <c r="A300" s="113"/>
      <c r="B300" s="14" t="s">
        <v>176</v>
      </c>
      <c r="C300" s="179" t="s">
        <v>175</v>
      </c>
      <c r="D300" s="142">
        <v>30097</v>
      </c>
      <c r="E300" s="33"/>
      <c r="F300" s="199"/>
      <c r="G300" s="199"/>
      <c r="H300" s="199"/>
    </row>
    <row r="301" spans="1:8" ht="12.75">
      <c r="A301" s="113"/>
      <c r="B301" s="14" t="s">
        <v>174</v>
      </c>
      <c r="C301" s="179" t="s">
        <v>173</v>
      </c>
      <c r="D301" s="142">
        <v>124278</v>
      </c>
      <c r="E301" s="33"/>
      <c r="F301" s="199"/>
      <c r="G301" s="199"/>
      <c r="H301" s="199"/>
    </row>
    <row r="302" spans="1:8" ht="12.75">
      <c r="A302" s="113"/>
      <c r="B302" s="14" t="s">
        <v>172</v>
      </c>
      <c r="C302" s="179" t="s">
        <v>171</v>
      </c>
      <c r="D302" s="142">
        <v>24119</v>
      </c>
      <c r="E302" s="33"/>
      <c r="F302" s="199"/>
      <c r="G302" s="199"/>
      <c r="H302" s="199"/>
    </row>
    <row r="303" spans="1:8" ht="12.75">
      <c r="A303" s="113"/>
      <c r="B303" s="14" t="s">
        <v>317</v>
      </c>
      <c r="C303" s="179" t="s">
        <v>364</v>
      </c>
      <c r="D303" s="142">
        <v>1021251</v>
      </c>
      <c r="E303" s="33"/>
      <c r="F303" s="199"/>
      <c r="G303" s="199"/>
      <c r="H303" s="199"/>
    </row>
    <row r="304" spans="1:8" ht="25.5">
      <c r="A304" s="113"/>
      <c r="B304" s="14" t="s">
        <v>423</v>
      </c>
      <c r="C304" s="179" t="s">
        <v>378</v>
      </c>
      <c r="D304" s="142">
        <v>100000</v>
      </c>
      <c r="E304" s="33"/>
      <c r="F304" s="199"/>
      <c r="G304" s="199"/>
      <c r="H304" s="199"/>
    </row>
    <row r="305" spans="1:8" ht="12.75">
      <c r="A305" s="113"/>
      <c r="B305" s="14" t="s">
        <v>338</v>
      </c>
      <c r="C305" s="179" t="s">
        <v>390</v>
      </c>
      <c r="D305" s="142">
        <v>21150</v>
      </c>
      <c r="E305" s="33"/>
      <c r="F305" s="199"/>
      <c r="G305" s="199"/>
      <c r="H305" s="199"/>
    </row>
    <row r="306" spans="1:8" ht="12.75">
      <c r="A306" s="113"/>
      <c r="B306" s="14" t="s">
        <v>345</v>
      </c>
      <c r="C306" s="179" t="s">
        <v>403</v>
      </c>
      <c r="D306" s="142">
        <v>125214</v>
      </c>
      <c r="E306" s="33"/>
      <c r="F306" s="199"/>
      <c r="G306" s="199"/>
      <c r="H306" s="199"/>
    </row>
    <row r="307" spans="1:8" ht="12.75">
      <c r="A307" s="113"/>
      <c r="B307" s="14" t="s">
        <v>433</v>
      </c>
      <c r="C307" s="179" t="s">
        <v>62</v>
      </c>
      <c r="D307" s="142">
        <v>503672</v>
      </c>
      <c r="E307" s="33"/>
      <c r="F307" s="199"/>
      <c r="G307" s="199"/>
      <c r="H307" s="199"/>
    </row>
    <row r="308" spans="1:8" ht="12.75">
      <c r="A308" s="113"/>
      <c r="B308" s="14" t="s">
        <v>434</v>
      </c>
      <c r="C308" s="179" t="s">
        <v>404</v>
      </c>
      <c r="D308" s="142">
        <v>163206</v>
      </c>
      <c r="E308" s="33"/>
      <c r="F308" s="199"/>
      <c r="G308" s="199"/>
      <c r="H308" s="199"/>
    </row>
    <row r="309" spans="1:8" ht="12.75">
      <c r="A309" s="113"/>
      <c r="B309" s="96" t="s">
        <v>563</v>
      </c>
      <c r="C309" s="180" t="s">
        <v>601</v>
      </c>
      <c r="D309" s="142">
        <v>120927</v>
      </c>
      <c r="E309" s="33"/>
      <c r="F309" s="199"/>
      <c r="G309" s="199"/>
      <c r="H309" s="199"/>
    </row>
    <row r="310" spans="1:8" ht="12.75">
      <c r="A310" s="113"/>
      <c r="B310" s="96" t="s">
        <v>312</v>
      </c>
      <c r="C310" s="190" t="s">
        <v>686</v>
      </c>
      <c r="D310" s="144">
        <v>194840</v>
      </c>
      <c r="E310" s="33"/>
      <c r="F310" s="199"/>
      <c r="G310" s="199"/>
      <c r="H310" s="199"/>
    </row>
    <row r="311" spans="1:8" ht="12.75">
      <c r="A311" s="113"/>
      <c r="B311" s="96" t="s">
        <v>312</v>
      </c>
      <c r="C311" s="190" t="s">
        <v>577</v>
      </c>
      <c r="D311" s="144">
        <v>159600</v>
      </c>
      <c r="E311" s="33"/>
      <c r="F311" s="199"/>
      <c r="G311" s="199"/>
      <c r="H311" s="199"/>
    </row>
    <row r="312" spans="1:8" s="98" customFormat="1" ht="12.75">
      <c r="A312" s="113"/>
      <c r="B312" s="103" t="s">
        <v>842</v>
      </c>
      <c r="C312" s="181" t="s">
        <v>643</v>
      </c>
      <c r="D312" s="33"/>
      <c r="E312" s="143">
        <v>376000</v>
      </c>
      <c r="F312" s="199"/>
      <c r="G312" s="199"/>
      <c r="H312" s="199"/>
    </row>
    <row r="313" spans="1:8" s="98" customFormat="1" ht="25.5">
      <c r="A313" s="113"/>
      <c r="B313" s="103" t="s">
        <v>841</v>
      </c>
      <c r="C313" s="181" t="s">
        <v>644</v>
      </c>
      <c r="D313" s="33"/>
      <c r="E313" s="143">
        <v>604875</v>
      </c>
      <c r="F313" s="199"/>
      <c r="G313" s="199"/>
      <c r="H313" s="199"/>
    </row>
    <row r="314" spans="1:8" s="98" customFormat="1" ht="12.75">
      <c r="A314" s="113"/>
      <c r="B314" s="103" t="s">
        <v>840</v>
      </c>
      <c r="C314" s="181" t="s">
        <v>645</v>
      </c>
      <c r="D314" s="33"/>
      <c r="E314" s="143">
        <v>135000</v>
      </c>
      <c r="F314" s="199"/>
      <c r="G314" s="199"/>
      <c r="H314" s="199"/>
    </row>
    <row r="315" spans="1:8" s="98" customFormat="1" ht="12.75">
      <c r="A315" s="113"/>
      <c r="B315" s="101" t="s">
        <v>751</v>
      </c>
      <c r="C315" s="179" t="s">
        <v>695</v>
      </c>
      <c r="D315" s="33"/>
      <c r="E315" s="142">
        <v>1265750</v>
      </c>
      <c r="F315" s="199"/>
      <c r="G315" s="199"/>
      <c r="H315" s="199"/>
    </row>
    <row r="316" spans="1:8" s="98" customFormat="1" ht="12.75">
      <c r="A316" s="113"/>
      <c r="B316" s="101" t="s">
        <v>752</v>
      </c>
      <c r="C316" s="179" t="s">
        <v>696</v>
      </c>
      <c r="D316" s="33"/>
      <c r="E316" s="142">
        <v>16000</v>
      </c>
      <c r="F316" s="199"/>
      <c r="G316" s="199"/>
      <c r="H316" s="199"/>
    </row>
    <row r="317" spans="1:8" s="98" customFormat="1" ht="12.75">
      <c r="A317" s="113"/>
      <c r="B317" s="101" t="s">
        <v>793</v>
      </c>
      <c r="C317" s="179" t="s">
        <v>721</v>
      </c>
      <c r="D317" s="33"/>
      <c r="E317" s="142">
        <v>104592</v>
      </c>
      <c r="F317" s="199"/>
      <c r="G317" s="199"/>
      <c r="H317" s="199"/>
    </row>
    <row r="318" spans="1:8" s="98" customFormat="1" ht="12.75">
      <c r="A318" s="113"/>
      <c r="B318" s="101" t="s">
        <v>794</v>
      </c>
      <c r="C318" s="179" t="s">
        <v>722</v>
      </c>
      <c r="D318" s="33"/>
      <c r="E318" s="142">
        <v>55000</v>
      </c>
      <c r="F318" s="199"/>
      <c r="G318" s="199"/>
      <c r="H318" s="199"/>
    </row>
    <row r="319" spans="1:8" s="98" customFormat="1" ht="26.25" thickBot="1">
      <c r="A319" s="113"/>
      <c r="B319" s="108" t="s">
        <v>793</v>
      </c>
      <c r="C319" s="179" t="s">
        <v>860</v>
      </c>
      <c r="D319" s="33"/>
      <c r="E319" s="144">
        <v>263929</v>
      </c>
      <c r="F319" s="199"/>
      <c r="G319" s="199"/>
      <c r="H319" s="199"/>
    </row>
    <row r="320" spans="1:8" s="98" customFormat="1" ht="13.5" thickBot="1">
      <c r="A320" s="116"/>
      <c r="B320" s="147"/>
      <c r="C320" s="191" t="s">
        <v>910</v>
      </c>
      <c r="D320" s="167">
        <v>8606393</v>
      </c>
      <c r="E320" s="166">
        <v>2821146</v>
      </c>
      <c r="F320" s="199"/>
      <c r="G320" s="199"/>
      <c r="H320" s="199"/>
    </row>
    <row r="321" spans="1:8" s="98" customFormat="1" ht="13.5" thickBot="1">
      <c r="A321" s="127"/>
      <c r="B321" s="133"/>
      <c r="C321" s="133"/>
      <c r="D321" s="194"/>
      <c r="E321" s="163"/>
      <c r="F321" s="199"/>
      <c r="G321" s="199"/>
      <c r="H321" s="199"/>
    </row>
    <row r="322" spans="1:8" ht="12.75">
      <c r="A322" s="112" t="s">
        <v>884</v>
      </c>
      <c r="B322" s="18" t="s">
        <v>169</v>
      </c>
      <c r="C322" s="177" t="s">
        <v>170</v>
      </c>
      <c r="D322" s="125">
        <v>510000</v>
      </c>
      <c r="E322" s="160">
        <v>0</v>
      </c>
      <c r="F322" s="199"/>
      <c r="G322" s="199"/>
      <c r="H322" s="199"/>
    </row>
    <row r="323" spans="1:8" ht="12.75">
      <c r="A323" s="113"/>
      <c r="B323" s="14" t="s">
        <v>169</v>
      </c>
      <c r="C323" s="179" t="s">
        <v>168</v>
      </c>
      <c r="D323" s="142">
        <v>225000</v>
      </c>
      <c r="E323" s="33"/>
      <c r="F323" s="199"/>
      <c r="G323" s="199"/>
      <c r="H323" s="199"/>
    </row>
    <row r="324" spans="1:8" ht="12.75">
      <c r="A324" s="113"/>
      <c r="B324" s="14" t="s">
        <v>166</v>
      </c>
      <c r="C324" s="179" t="s">
        <v>167</v>
      </c>
      <c r="D324" s="142">
        <v>15000</v>
      </c>
      <c r="E324" s="33"/>
      <c r="F324" s="199"/>
      <c r="G324" s="199"/>
      <c r="H324" s="199"/>
    </row>
    <row r="325" spans="1:8" ht="12.75">
      <c r="A325" s="113"/>
      <c r="B325" s="14" t="s">
        <v>166</v>
      </c>
      <c r="C325" s="179" t="s">
        <v>165</v>
      </c>
      <c r="D325" s="142">
        <v>117000</v>
      </c>
      <c r="E325" s="33"/>
      <c r="F325" s="199"/>
      <c r="G325" s="199"/>
      <c r="H325" s="199"/>
    </row>
    <row r="326" spans="1:8" ht="12.75">
      <c r="A326" s="113"/>
      <c r="B326" s="14" t="s">
        <v>160</v>
      </c>
      <c r="C326" s="179" t="s">
        <v>164</v>
      </c>
      <c r="D326" s="142">
        <v>159900</v>
      </c>
      <c r="E326" s="33"/>
      <c r="F326" s="199"/>
      <c r="G326" s="199"/>
      <c r="H326" s="199"/>
    </row>
    <row r="327" spans="1:8" ht="12.75">
      <c r="A327" s="113"/>
      <c r="B327" s="14" t="s">
        <v>160</v>
      </c>
      <c r="C327" s="179" t="s">
        <v>163</v>
      </c>
      <c r="D327" s="142">
        <v>265650</v>
      </c>
      <c r="E327" s="33"/>
      <c r="F327" s="199"/>
      <c r="G327" s="199"/>
      <c r="H327" s="199"/>
    </row>
    <row r="328" spans="1:8" ht="12.75">
      <c r="A328" s="113"/>
      <c r="B328" s="14" t="s">
        <v>160</v>
      </c>
      <c r="C328" s="179" t="s">
        <v>162</v>
      </c>
      <c r="D328" s="142">
        <v>66000</v>
      </c>
      <c r="E328" s="33"/>
      <c r="F328" s="199"/>
      <c r="G328" s="199"/>
      <c r="H328" s="199"/>
    </row>
    <row r="329" spans="1:8" ht="12.75">
      <c r="A329" s="113"/>
      <c r="B329" s="14" t="s">
        <v>160</v>
      </c>
      <c r="C329" s="179" t="s">
        <v>161</v>
      </c>
      <c r="D329" s="142">
        <v>95325</v>
      </c>
      <c r="E329" s="33"/>
      <c r="F329" s="199"/>
      <c r="G329" s="199"/>
      <c r="H329" s="199"/>
    </row>
    <row r="330" spans="1:8" ht="12.75">
      <c r="A330" s="113"/>
      <c r="B330" s="14" t="s">
        <v>160</v>
      </c>
      <c r="C330" s="179" t="s">
        <v>159</v>
      </c>
      <c r="D330" s="142">
        <v>198000</v>
      </c>
      <c r="E330" s="33"/>
      <c r="F330" s="199"/>
      <c r="G330" s="199"/>
      <c r="H330" s="199"/>
    </row>
    <row r="331" spans="1:8" ht="12.75">
      <c r="A331" s="113"/>
      <c r="B331" s="14" t="s">
        <v>158</v>
      </c>
      <c r="C331" s="179" t="s">
        <v>157</v>
      </c>
      <c r="D331" s="142">
        <v>208950</v>
      </c>
      <c r="E331" s="33"/>
      <c r="F331" s="199"/>
      <c r="G331" s="199"/>
      <c r="H331" s="199"/>
    </row>
    <row r="332" spans="1:8" ht="12.75">
      <c r="A332" s="113"/>
      <c r="B332" s="14" t="s">
        <v>151</v>
      </c>
      <c r="C332" s="179" t="s">
        <v>156</v>
      </c>
      <c r="D332" s="142">
        <v>96919</v>
      </c>
      <c r="E332" s="33"/>
      <c r="F332" s="199"/>
      <c r="G332" s="199"/>
      <c r="H332" s="199"/>
    </row>
    <row r="333" spans="1:8" ht="12.75">
      <c r="A333" s="113"/>
      <c r="B333" s="14" t="s">
        <v>151</v>
      </c>
      <c r="C333" s="179" t="s">
        <v>155</v>
      </c>
      <c r="D333" s="142">
        <v>96919</v>
      </c>
      <c r="E333" s="33"/>
      <c r="F333" s="199"/>
      <c r="G333" s="199"/>
      <c r="H333" s="199"/>
    </row>
    <row r="334" spans="1:8" ht="12.75">
      <c r="A334" s="113"/>
      <c r="B334" s="14" t="s">
        <v>151</v>
      </c>
      <c r="C334" s="179" t="s">
        <v>154</v>
      </c>
      <c r="D334" s="142">
        <v>290453</v>
      </c>
      <c r="E334" s="33"/>
      <c r="F334" s="199"/>
      <c r="G334" s="199"/>
      <c r="H334" s="199"/>
    </row>
    <row r="335" spans="1:8" ht="12.75">
      <c r="A335" s="113"/>
      <c r="B335" s="14" t="s">
        <v>151</v>
      </c>
      <c r="C335" s="179" t="s">
        <v>153</v>
      </c>
      <c r="D335" s="142">
        <v>118640</v>
      </c>
      <c r="E335" s="33"/>
      <c r="F335" s="199"/>
      <c r="G335" s="199"/>
      <c r="H335" s="199"/>
    </row>
    <row r="336" spans="1:8" ht="12.75">
      <c r="A336" s="113"/>
      <c r="B336" s="14" t="s">
        <v>151</v>
      </c>
      <c r="C336" s="179" t="s">
        <v>152</v>
      </c>
      <c r="D336" s="142">
        <v>124632</v>
      </c>
      <c r="E336" s="33"/>
      <c r="F336" s="199"/>
      <c r="G336" s="199"/>
      <c r="H336" s="199"/>
    </row>
    <row r="337" spans="1:8" ht="12.75">
      <c r="A337" s="113"/>
      <c r="B337" s="14" t="s">
        <v>151</v>
      </c>
      <c r="C337" s="179" t="s">
        <v>150</v>
      </c>
      <c r="D337" s="142">
        <v>61571</v>
      </c>
      <c r="E337" s="33"/>
      <c r="F337" s="199"/>
      <c r="G337" s="199"/>
      <c r="H337" s="199"/>
    </row>
    <row r="338" spans="1:8" ht="12.75">
      <c r="A338" s="113"/>
      <c r="B338" s="14" t="s">
        <v>493</v>
      </c>
      <c r="C338" s="179" t="s">
        <v>494</v>
      </c>
      <c r="D338" s="142">
        <v>11474093</v>
      </c>
      <c r="E338" s="33"/>
      <c r="F338" s="199"/>
      <c r="G338" s="199"/>
      <c r="H338" s="199"/>
    </row>
    <row r="339" spans="1:8" ht="25.5">
      <c r="A339" s="113"/>
      <c r="B339" s="96" t="s">
        <v>566</v>
      </c>
      <c r="C339" s="180" t="s">
        <v>581</v>
      </c>
      <c r="D339" s="142">
        <v>1025907</v>
      </c>
      <c r="E339" s="33"/>
      <c r="F339" s="199"/>
      <c r="G339" s="199"/>
      <c r="H339" s="199"/>
    </row>
    <row r="340" spans="1:8" ht="25.5">
      <c r="A340" s="115"/>
      <c r="B340" s="94" t="s">
        <v>151</v>
      </c>
      <c r="C340" s="189" t="s">
        <v>549</v>
      </c>
      <c r="D340" s="145">
        <v>254463</v>
      </c>
      <c r="E340" s="33"/>
      <c r="F340" s="199"/>
      <c r="G340" s="199"/>
      <c r="H340" s="199"/>
    </row>
    <row r="341" spans="1:8" ht="12.75">
      <c r="A341" s="113"/>
      <c r="B341" s="14" t="s">
        <v>608</v>
      </c>
      <c r="C341" s="179" t="s">
        <v>607</v>
      </c>
      <c r="D341" s="142">
        <v>3976</v>
      </c>
      <c r="E341" s="33"/>
      <c r="F341" s="199"/>
      <c r="G341" s="199"/>
      <c r="H341" s="199"/>
    </row>
    <row r="342" spans="1:8" s="98" customFormat="1" ht="12.75">
      <c r="A342" s="113"/>
      <c r="B342" s="103" t="s">
        <v>493</v>
      </c>
      <c r="C342" s="181" t="s">
        <v>646</v>
      </c>
      <c r="D342" s="33"/>
      <c r="E342" s="143">
        <v>1175000</v>
      </c>
      <c r="F342" s="199"/>
      <c r="G342" s="199"/>
      <c r="H342" s="199"/>
    </row>
    <row r="343" spans="1:8" s="98" customFormat="1" ht="12.75">
      <c r="A343" s="113"/>
      <c r="B343" s="101" t="s">
        <v>825</v>
      </c>
      <c r="C343" s="179" t="s">
        <v>677</v>
      </c>
      <c r="D343" s="33"/>
      <c r="E343" s="142">
        <v>1175000</v>
      </c>
      <c r="F343" s="199"/>
      <c r="G343" s="199"/>
      <c r="H343" s="199"/>
    </row>
    <row r="344" spans="1:8" s="98" customFormat="1" ht="12.75">
      <c r="A344" s="113"/>
      <c r="B344" s="101" t="s">
        <v>824</v>
      </c>
      <c r="C344" s="179" t="s">
        <v>581</v>
      </c>
      <c r="D344" s="33"/>
      <c r="E344" s="142">
        <v>1318655</v>
      </c>
      <c r="F344" s="199"/>
      <c r="G344" s="199"/>
      <c r="H344" s="199"/>
    </row>
    <row r="345" spans="1:8" s="98" customFormat="1" ht="12.75">
      <c r="A345" s="113"/>
      <c r="B345" s="101" t="s">
        <v>823</v>
      </c>
      <c r="C345" s="179" t="s">
        <v>294</v>
      </c>
      <c r="D345" s="33"/>
      <c r="E345" s="142">
        <v>120000</v>
      </c>
      <c r="F345" s="199"/>
      <c r="G345" s="199"/>
      <c r="H345" s="199"/>
    </row>
    <row r="346" spans="1:8" s="98" customFormat="1" ht="12.75">
      <c r="A346" s="113"/>
      <c r="B346" s="101" t="s">
        <v>796</v>
      </c>
      <c r="C346" s="179" t="s">
        <v>723</v>
      </c>
      <c r="D346" s="120"/>
      <c r="E346" s="174">
        <v>743650</v>
      </c>
      <c r="F346" s="199"/>
      <c r="G346" s="199"/>
      <c r="H346" s="199"/>
    </row>
    <row r="347" spans="1:8" s="98" customFormat="1" ht="13.5" thickBot="1">
      <c r="A347" s="113"/>
      <c r="B347" s="101" t="s">
        <v>813</v>
      </c>
      <c r="C347" s="192" t="s">
        <v>682</v>
      </c>
      <c r="D347" s="33"/>
      <c r="E347" s="142">
        <v>1001545</v>
      </c>
      <c r="F347" s="199"/>
      <c r="G347" s="199"/>
      <c r="H347" s="199"/>
    </row>
    <row r="348" spans="1:8" s="98" customFormat="1" ht="13.5" thickBot="1">
      <c r="A348" s="113"/>
      <c r="B348" s="101" t="s">
        <v>795</v>
      </c>
      <c r="C348" s="192" t="s">
        <v>852</v>
      </c>
      <c r="D348" s="33"/>
      <c r="E348" s="142">
        <v>1348455</v>
      </c>
      <c r="F348" s="199"/>
      <c r="G348" s="199"/>
      <c r="H348" s="199"/>
    </row>
    <row r="349" spans="1:8" s="98" customFormat="1" ht="13.5" thickBot="1">
      <c r="A349" s="116"/>
      <c r="B349" s="7"/>
      <c r="C349" s="176" t="s">
        <v>885</v>
      </c>
      <c r="D349" s="167">
        <v>15408398</v>
      </c>
      <c r="E349" s="166">
        <v>6882305</v>
      </c>
      <c r="F349" s="199"/>
      <c r="G349" s="199"/>
      <c r="H349" s="199"/>
    </row>
    <row r="350" spans="1:8" s="98" customFormat="1" ht="13.5" thickBot="1">
      <c r="A350" s="127"/>
      <c r="B350" s="128"/>
      <c r="C350" s="129"/>
      <c r="D350" s="194"/>
      <c r="E350" s="163"/>
      <c r="F350" s="199"/>
      <c r="G350" s="199"/>
      <c r="H350" s="199"/>
    </row>
    <row r="351" spans="1:8" ht="12.75">
      <c r="A351" s="112" t="s">
        <v>886</v>
      </c>
      <c r="B351" s="18" t="s">
        <v>143</v>
      </c>
      <c r="C351" s="177" t="s">
        <v>149</v>
      </c>
      <c r="D351" s="125">
        <v>525000</v>
      </c>
      <c r="E351" s="160">
        <v>0</v>
      </c>
      <c r="F351" s="199"/>
      <c r="G351" s="199"/>
      <c r="H351" s="199"/>
    </row>
    <row r="352" spans="1:8" ht="12.75">
      <c r="A352" s="113"/>
      <c r="B352" s="14" t="s">
        <v>148</v>
      </c>
      <c r="C352" s="179" t="s">
        <v>147</v>
      </c>
      <c r="D352" s="142">
        <v>168750</v>
      </c>
      <c r="E352" s="33"/>
      <c r="F352" s="199"/>
      <c r="G352" s="199"/>
      <c r="H352" s="199"/>
    </row>
    <row r="353" spans="1:8" ht="12.75">
      <c r="A353" s="113"/>
      <c r="B353" s="14" t="s">
        <v>145</v>
      </c>
      <c r="C353" s="179" t="s">
        <v>146</v>
      </c>
      <c r="D353" s="142">
        <v>34500</v>
      </c>
      <c r="E353" s="33"/>
      <c r="F353" s="199"/>
      <c r="G353" s="199"/>
      <c r="H353" s="199"/>
    </row>
    <row r="354" spans="1:8" ht="12.75">
      <c r="A354" s="113"/>
      <c r="B354" s="14" t="s">
        <v>145</v>
      </c>
      <c r="C354" s="178" t="s">
        <v>144</v>
      </c>
      <c r="D354" s="142">
        <v>3000</v>
      </c>
      <c r="E354" s="33"/>
      <c r="F354" s="199"/>
      <c r="G354" s="199"/>
      <c r="H354" s="199"/>
    </row>
    <row r="355" spans="1:8" ht="12.75">
      <c r="A355" s="113"/>
      <c r="B355" s="14" t="s">
        <v>143</v>
      </c>
      <c r="C355" s="179" t="s">
        <v>142</v>
      </c>
      <c r="D355" s="142">
        <v>75108</v>
      </c>
      <c r="E355" s="33"/>
      <c r="F355" s="199"/>
      <c r="G355" s="199"/>
      <c r="H355" s="199"/>
    </row>
    <row r="356" spans="1:8" ht="12.75">
      <c r="A356" s="113"/>
      <c r="B356" s="14" t="s">
        <v>424</v>
      </c>
      <c r="C356" s="179" t="s">
        <v>380</v>
      </c>
      <c r="D356" s="142">
        <v>612474</v>
      </c>
      <c r="E356" s="33"/>
      <c r="F356" s="199"/>
      <c r="G356" s="199"/>
      <c r="H356" s="199"/>
    </row>
    <row r="357" spans="1:8" ht="12.75">
      <c r="A357" s="113"/>
      <c r="B357" s="96" t="s">
        <v>564</v>
      </c>
      <c r="C357" s="180" t="s">
        <v>56</v>
      </c>
      <c r="D357" s="142">
        <v>90000</v>
      </c>
      <c r="E357" s="33"/>
      <c r="F357" s="199"/>
      <c r="G357" s="199"/>
      <c r="H357" s="199"/>
    </row>
    <row r="358" spans="1:8" s="98" customFormat="1" ht="12.75">
      <c r="A358" s="113"/>
      <c r="B358" s="103" t="s">
        <v>839</v>
      </c>
      <c r="C358" s="181" t="s">
        <v>647</v>
      </c>
      <c r="D358" s="33"/>
      <c r="E358" s="143">
        <v>146135</v>
      </c>
      <c r="F358" s="199"/>
      <c r="G358" s="199"/>
      <c r="H358" s="199"/>
    </row>
    <row r="359" spans="1:8" s="98" customFormat="1" ht="12.75">
      <c r="A359" s="113"/>
      <c r="B359" s="103" t="s">
        <v>838</v>
      </c>
      <c r="C359" s="181" t="s">
        <v>648</v>
      </c>
      <c r="D359" s="33"/>
      <c r="E359" s="143">
        <v>300000</v>
      </c>
      <c r="F359" s="199"/>
      <c r="G359" s="199"/>
      <c r="H359" s="199"/>
    </row>
    <row r="360" spans="1:8" s="98" customFormat="1" ht="13.5" thickBot="1">
      <c r="A360" s="113"/>
      <c r="B360" s="104" t="s">
        <v>837</v>
      </c>
      <c r="C360" s="182" t="s">
        <v>649</v>
      </c>
      <c r="D360" s="33"/>
      <c r="E360" s="143">
        <v>12000</v>
      </c>
      <c r="F360" s="199"/>
      <c r="G360" s="199"/>
      <c r="H360" s="199"/>
    </row>
    <row r="361" spans="1:8" s="98" customFormat="1" ht="13.5" thickBot="1">
      <c r="A361" s="116"/>
      <c r="B361" s="147"/>
      <c r="C361" s="183" t="s">
        <v>888</v>
      </c>
      <c r="D361" s="167">
        <v>1508832</v>
      </c>
      <c r="E361" s="166">
        <v>458135</v>
      </c>
      <c r="F361" s="199"/>
      <c r="G361" s="199"/>
      <c r="H361" s="199"/>
    </row>
    <row r="362" spans="1:8" s="98" customFormat="1" ht="13.5" thickBot="1">
      <c r="A362" s="127"/>
      <c r="B362" s="133"/>
      <c r="C362" s="133"/>
      <c r="D362" s="194"/>
      <c r="E362" s="163"/>
      <c r="F362" s="199"/>
      <c r="G362" s="199"/>
      <c r="H362" s="199"/>
    </row>
    <row r="363" spans="1:8" ht="12.75">
      <c r="A363" s="112" t="s">
        <v>887</v>
      </c>
      <c r="B363" s="18" t="s">
        <v>141</v>
      </c>
      <c r="C363" s="177" t="s">
        <v>140</v>
      </c>
      <c r="D363" s="125">
        <v>1020250</v>
      </c>
      <c r="E363" s="160">
        <v>0</v>
      </c>
      <c r="F363" s="199"/>
      <c r="G363" s="199"/>
      <c r="H363" s="199"/>
    </row>
    <row r="364" spans="1:8" ht="12.75">
      <c r="A364" s="113"/>
      <c r="B364" s="14" t="s">
        <v>139</v>
      </c>
      <c r="C364" s="179" t="s">
        <v>138</v>
      </c>
      <c r="D364" s="142">
        <v>459000</v>
      </c>
      <c r="E364" s="33"/>
      <c r="F364" s="199"/>
      <c r="G364" s="199"/>
      <c r="H364" s="199"/>
    </row>
    <row r="365" spans="1:8" ht="12.75">
      <c r="A365" s="113"/>
      <c r="B365" s="14" t="s">
        <v>137</v>
      </c>
      <c r="C365" s="179" t="s">
        <v>136</v>
      </c>
      <c r="D365" s="142">
        <v>31500</v>
      </c>
      <c r="E365" s="33"/>
      <c r="F365" s="199"/>
      <c r="G365" s="199"/>
      <c r="H365" s="199"/>
    </row>
    <row r="366" spans="1:8" ht="12.75">
      <c r="A366" s="113"/>
      <c r="B366" s="14" t="s">
        <v>125</v>
      </c>
      <c r="C366" s="179" t="s">
        <v>135</v>
      </c>
      <c r="D366" s="142">
        <v>57915</v>
      </c>
      <c r="E366" s="33"/>
      <c r="F366" s="199"/>
      <c r="G366" s="199"/>
      <c r="H366" s="199"/>
    </row>
    <row r="367" spans="1:8" ht="12.75">
      <c r="A367" s="113"/>
      <c r="B367" s="14" t="s">
        <v>125</v>
      </c>
      <c r="C367" s="179" t="s">
        <v>134</v>
      </c>
      <c r="D367" s="142">
        <v>31185</v>
      </c>
      <c r="E367" s="33"/>
      <c r="F367" s="199"/>
      <c r="G367" s="199"/>
      <c r="H367" s="199"/>
    </row>
    <row r="368" spans="1:8" ht="12.75">
      <c r="A368" s="113"/>
      <c r="B368" s="14" t="s">
        <v>125</v>
      </c>
      <c r="C368" s="179" t="s">
        <v>133</v>
      </c>
      <c r="D368" s="142">
        <v>57750</v>
      </c>
      <c r="E368" s="33"/>
      <c r="F368" s="199"/>
      <c r="G368" s="199"/>
      <c r="H368" s="199"/>
    </row>
    <row r="369" spans="1:8" ht="12.75">
      <c r="A369" s="113"/>
      <c r="B369" s="14" t="s">
        <v>125</v>
      </c>
      <c r="C369" s="179" t="s">
        <v>132</v>
      </c>
      <c r="D369" s="142">
        <v>61200</v>
      </c>
      <c r="E369" s="33"/>
      <c r="F369" s="199"/>
      <c r="G369" s="199"/>
      <c r="H369" s="199"/>
    </row>
    <row r="370" spans="1:8" ht="12.75">
      <c r="A370" s="113"/>
      <c r="B370" s="14" t="s">
        <v>125</v>
      </c>
      <c r="C370" s="179" t="s">
        <v>131</v>
      </c>
      <c r="D370" s="142">
        <v>112500</v>
      </c>
      <c r="E370" s="33"/>
      <c r="F370" s="199"/>
      <c r="G370" s="199"/>
      <c r="H370" s="199"/>
    </row>
    <row r="371" spans="1:8" ht="12.75">
      <c r="A371" s="113"/>
      <c r="B371" s="14" t="s">
        <v>125</v>
      </c>
      <c r="C371" s="179" t="s">
        <v>130</v>
      </c>
      <c r="D371" s="142">
        <v>114813</v>
      </c>
      <c r="E371" s="33"/>
      <c r="F371" s="199"/>
      <c r="G371" s="199"/>
      <c r="H371" s="199"/>
    </row>
    <row r="372" spans="1:8" ht="12.75">
      <c r="A372" s="113"/>
      <c r="B372" s="14" t="s">
        <v>125</v>
      </c>
      <c r="C372" s="179" t="s">
        <v>129</v>
      </c>
      <c r="D372" s="142">
        <v>177889.5</v>
      </c>
      <c r="E372" s="33"/>
      <c r="F372" s="199"/>
      <c r="G372" s="199"/>
      <c r="H372" s="199"/>
    </row>
    <row r="373" spans="1:8" ht="12.75">
      <c r="A373" s="113"/>
      <c r="B373" s="14" t="s">
        <v>125</v>
      </c>
      <c r="C373" s="179" t="s">
        <v>128</v>
      </c>
      <c r="D373" s="142">
        <v>61650</v>
      </c>
      <c r="E373" s="33"/>
      <c r="F373" s="199"/>
      <c r="G373" s="199"/>
      <c r="H373" s="199"/>
    </row>
    <row r="374" spans="1:8" ht="12.75">
      <c r="A374" s="113"/>
      <c r="B374" s="14" t="s">
        <v>125</v>
      </c>
      <c r="C374" s="179" t="s">
        <v>127</v>
      </c>
      <c r="D374" s="142">
        <v>62062.5</v>
      </c>
      <c r="E374" s="33"/>
      <c r="F374" s="199"/>
      <c r="G374" s="199"/>
      <c r="H374" s="199"/>
    </row>
    <row r="375" spans="1:8" ht="12.75">
      <c r="A375" s="113"/>
      <c r="B375" s="14" t="s">
        <v>125</v>
      </c>
      <c r="C375" s="179" t="s">
        <v>126</v>
      </c>
      <c r="D375" s="142">
        <v>20535</v>
      </c>
      <c r="E375" s="33"/>
      <c r="F375" s="199"/>
      <c r="G375" s="199"/>
      <c r="H375" s="199"/>
    </row>
    <row r="376" spans="1:8" ht="12.75">
      <c r="A376" s="113"/>
      <c r="B376" s="14" t="s">
        <v>125</v>
      </c>
      <c r="C376" s="179" t="s">
        <v>124</v>
      </c>
      <c r="D376" s="142">
        <v>21165</v>
      </c>
      <c r="E376" s="33"/>
      <c r="F376" s="199"/>
      <c r="G376" s="199"/>
      <c r="H376" s="199"/>
    </row>
    <row r="377" spans="1:8" ht="12.75">
      <c r="A377" s="113"/>
      <c r="B377" s="14" t="s">
        <v>415</v>
      </c>
      <c r="C377" s="179" t="s">
        <v>362</v>
      </c>
      <c r="D377" s="142">
        <v>109488</v>
      </c>
      <c r="E377" s="33"/>
      <c r="F377" s="199"/>
      <c r="G377" s="199"/>
      <c r="H377" s="199"/>
    </row>
    <row r="378" spans="1:8" ht="12.75">
      <c r="A378" s="113"/>
      <c r="B378" s="14" t="s">
        <v>416</v>
      </c>
      <c r="C378" s="179" t="s">
        <v>363</v>
      </c>
      <c r="D378" s="142">
        <v>14250</v>
      </c>
      <c r="E378" s="33"/>
      <c r="F378" s="199"/>
      <c r="G378" s="199"/>
      <c r="H378" s="199"/>
    </row>
    <row r="379" spans="1:8" ht="12.75">
      <c r="A379" s="113"/>
      <c r="B379" s="14" t="s">
        <v>332</v>
      </c>
      <c r="C379" s="179" t="s">
        <v>385</v>
      </c>
      <c r="D379" s="142">
        <v>89014</v>
      </c>
      <c r="E379" s="33"/>
      <c r="F379" s="199"/>
      <c r="G379" s="199"/>
      <c r="H379" s="199"/>
    </row>
    <row r="380" spans="1:8" ht="12.75">
      <c r="A380" s="113"/>
      <c r="B380" s="14" t="s">
        <v>333</v>
      </c>
      <c r="C380" s="179" t="s">
        <v>386</v>
      </c>
      <c r="D380" s="142">
        <v>300000</v>
      </c>
      <c r="E380" s="33"/>
      <c r="F380" s="199"/>
      <c r="G380" s="199"/>
      <c r="H380" s="199"/>
    </row>
    <row r="381" spans="1:8" ht="12.75">
      <c r="A381" s="113"/>
      <c r="B381" s="14" t="s">
        <v>334</v>
      </c>
      <c r="C381" s="179" t="s">
        <v>294</v>
      </c>
      <c r="D381" s="142">
        <v>163700</v>
      </c>
      <c r="E381" s="33"/>
      <c r="F381" s="199"/>
      <c r="G381" s="199"/>
      <c r="H381" s="199"/>
    </row>
    <row r="382" spans="1:8" ht="12.75">
      <c r="A382" s="113"/>
      <c r="B382" s="96" t="s">
        <v>556</v>
      </c>
      <c r="C382" s="180" t="s">
        <v>576</v>
      </c>
      <c r="D382" s="142">
        <v>990990</v>
      </c>
      <c r="E382" s="33"/>
      <c r="F382" s="199"/>
      <c r="G382" s="199"/>
      <c r="H382" s="199"/>
    </row>
    <row r="383" spans="1:8" ht="12.75">
      <c r="A383" s="113"/>
      <c r="B383" s="96" t="s">
        <v>567</v>
      </c>
      <c r="C383" s="180" t="s">
        <v>582</v>
      </c>
      <c r="D383" s="142">
        <v>2216500</v>
      </c>
      <c r="E383" s="33"/>
      <c r="F383" s="199"/>
      <c r="G383" s="199"/>
      <c r="H383" s="199"/>
    </row>
    <row r="384" spans="1:8" ht="12.75">
      <c r="A384" s="113"/>
      <c r="B384" s="96" t="s">
        <v>569</v>
      </c>
      <c r="C384" s="180" t="s">
        <v>585</v>
      </c>
      <c r="D384" s="142">
        <v>2748185</v>
      </c>
      <c r="E384" s="33"/>
      <c r="F384" s="199"/>
      <c r="G384" s="199"/>
      <c r="H384" s="199"/>
    </row>
    <row r="385" spans="1:8" s="98" customFormat="1" ht="12.75">
      <c r="A385" s="113"/>
      <c r="B385" s="103" t="s">
        <v>836</v>
      </c>
      <c r="C385" s="181" t="s">
        <v>294</v>
      </c>
      <c r="D385" s="33"/>
      <c r="E385" s="143">
        <v>123561</v>
      </c>
      <c r="F385" s="199"/>
      <c r="G385" s="199"/>
      <c r="H385" s="199"/>
    </row>
    <row r="386" spans="1:8" s="98" customFormat="1" ht="12.75">
      <c r="A386" s="113"/>
      <c r="B386" s="103" t="s">
        <v>835</v>
      </c>
      <c r="C386" s="181" t="s">
        <v>650</v>
      </c>
      <c r="D386" s="33"/>
      <c r="E386" s="143">
        <v>287500</v>
      </c>
      <c r="F386" s="199"/>
      <c r="G386" s="199"/>
      <c r="H386" s="199"/>
    </row>
    <row r="387" spans="1:8" s="98" customFormat="1" ht="12.75">
      <c r="A387" s="113"/>
      <c r="B387" s="103" t="s">
        <v>835</v>
      </c>
      <c r="C387" s="181" t="s">
        <v>651</v>
      </c>
      <c r="D387" s="33"/>
      <c r="E387" s="143">
        <v>97331</v>
      </c>
      <c r="F387" s="199"/>
      <c r="G387" s="199"/>
      <c r="H387" s="199"/>
    </row>
    <row r="388" spans="1:8" s="98" customFormat="1" ht="12.75">
      <c r="A388" s="113"/>
      <c r="B388" s="104" t="s">
        <v>652</v>
      </c>
      <c r="C388" s="182" t="s">
        <v>653</v>
      </c>
      <c r="D388" s="33"/>
      <c r="E388" s="143">
        <v>257653</v>
      </c>
      <c r="F388" s="199"/>
      <c r="G388" s="199"/>
      <c r="H388" s="199"/>
    </row>
    <row r="389" spans="1:8" s="98" customFormat="1" ht="12.75">
      <c r="A389" s="113"/>
      <c r="B389" s="103" t="s">
        <v>765</v>
      </c>
      <c r="C389" s="181" t="s">
        <v>706</v>
      </c>
      <c r="D389" s="33"/>
      <c r="E389" s="143">
        <v>59879</v>
      </c>
      <c r="F389" s="199"/>
      <c r="G389" s="199"/>
      <c r="H389" s="199"/>
    </row>
    <row r="390" spans="1:8" s="98" customFormat="1" ht="12.75">
      <c r="A390" s="113"/>
      <c r="B390" s="101" t="s">
        <v>797</v>
      </c>
      <c r="C390" s="179" t="s">
        <v>724</v>
      </c>
      <c r="D390" s="33"/>
      <c r="E390" s="142">
        <v>198950</v>
      </c>
      <c r="F390" s="199"/>
      <c r="G390" s="199"/>
      <c r="H390" s="199"/>
    </row>
    <row r="391" spans="1:8" s="98" customFormat="1" ht="12.75">
      <c r="A391" s="113"/>
      <c r="B391" s="101" t="s">
        <v>798</v>
      </c>
      <c r="C391" s="179" t="s">
        <v>725</v>
      </c>
      <c r="D391" s="33"/>
      <c r="E391" s="142">
        <v>200000</v>
      </c>
      <c r="F391" s="199"/>
      <c r="G391" s="199"/>
      <c r="H391" s="199"/>
    </row>
    <row r="392" spans="1:8" s="98" customFormat="1" ht="13.5" thickBot="1">
      <c r="A392" s="113"/>
      <c r="B392" s="101" t="s">
        <v>799</v>
      </c>
      <c r="C392" s="179" t="s">
        <v>726</v>
      </c>
      <c r="D392" s="33"/>
      <c r="E392" s="142">
        <v>245295</v>
      </c>
      <c r="F392" s="199"/>
      <c r="G392" s="199"/>
      <c r="H392" s="199"/>
    </row>
    <row r="393" spans="1:8" s="98" customFormat="1" ht="13.5" thickBot="1">
      <c r="A393" s="116"/>
      <c r="B393" s="147"/>
      <c r="C393" s="183" t="s">
        <v>889</v>
      </c>
      <c r="D393" s="197">
        <v>8921542</v>
      </c>
      <c r="E393" s="173">
        <v>1470169</v>
      </c>
      <c r="F393" s="199"/>
      <c r="G393" s="199"/>
      <c r="H393" s="199"/>
    </row>
    <row r="394" spans="1:8" s="98" customFormat="1" ht="13.5" thickBot="1">
      <c r="A394" s="127"/>
      <c r="B394" s="133"/>
      <c r="C394" s="133"/>
      <c r="D394" s="194"/>
      <c r="E394" s="163"/>
      <c r="F394" s="199"/>
      <c r="G394" s="199"/>
      <c r="H394" s="199"/>
    </row>
    <row r="395" spans="1:8" ht="12.75">
      <c r="A395" s="112" t="s">
        <v>890</v>
      </c>
      <c r="B395" s="18" t="s">
        <v>123</v>
      </c>
      <c r="C395" s="177" t="s">
        <v>122</v>
      </c>
      <c r="D395" s="125">
        <v>450000</v>
      </c>
      <c r="E395" s="160">
        <v>0</v>
      </c>
      <c r="F395" s="199"/>
      <c r="G395" s="199"/>
      <c r="H395" s="199"/>
    </row>
    <row r="396" spans="1:8" ht="12.75">
      <c r="A396" s="113"/>
      <c r="B396" s="14" t="s">
        <v>121</v>
      </c>
      <c r="C396" s="179" t="s">
        <v>120</v>
      </c>
      <c r="D396" s="142">
        <v>253989</v>
      </c>
      <c r="E396" s="33"/>
      <c r="F396" s="199"/>
      <c r="G396" s="199"/>
      <c r="H396" s="199"/>
    </row>
    <row r="397" spans="1:8" ht="12.75">
      <c r="A397" s="113"/>
      <c r="B397" s="14" t="s">
        <v>119</v>
      </c>
      <c r="C397" s="179" t="s">
        <v>118</v>
      </c>
      <c r="D397" s="142">
        <v>243355</v>
      </c>
      <c r="E397" s="33"/>
      <c r="F397" s="199"/>
      <c r="G397" s="199"/>
      <c r="H397" s="199"/>
    </row>
    <row r="398" spans="1:8" ht="12.75">
      <c r="A398" s="113"/>
      <c r="B398" s="14" t="s">
        <v>117</v>
      </c>
      <c r="C398" s="179" t="s">
        <v>116</v>
      </c>
      <c r="D398" s="142">
        <v>190000</v>
      </c>
      <c r="E398" s="33"/>
      <c r="F398" s="199"/>
      <c r="G398" s="199"/>
      <c r="H398" s="199"/>
    </row>
    <row r="399" spans="1:8" ht="12.75">
      <c r="A399" s="113"/>
      <c r="B399" s="14" t="s">
        <v>115</v>
      </c>
      <c r="C399" s="179" t="s">
        <v>114</v>
      </c>
      <c r="D399" s="142">
        <v>75000</v>
      </c>
      <c r="E399" s="33"/>
      <c r="F399" s="199"/>
      <c r="G399" s="199"/>
      <c r="H399" s="199"/>
    </row>
    <row r="400" spans="1:8" s="97" customFormat="1" ht="12.75">
      <c r="A400" s="113"/>
      <c r="B400" s="14" t="s">
        <v>316</v>
      </c>
      <c r="C400" s="179" t="s">
        <v>361</v>
      </c>
      <c r="D400" s="142">
        <v>108750</v>
      </c>
      <c r="E400" s="33"/>
      <c r="F400" s="199"/>
      <c r="G400" s="199"/>
      <c r="H400" s="199"/>
    </row>
    <row r="401" spans="1:8" ht="12.75">
      <c r="A401" s="113"/>
      <c r="B401" s="14" t="s">
        <v>418</v>
      </c>
      <c r="C401" s="179" t="s">
        <v>370</v>
      </c>
      <c r="D401" s="142">
        <v>323175</v>
      </c>
      <c r="E401" s="33"/>
      <c r="F401" s="199"/>
      <c r="G401" s="199"/>
      <c r="H401" s="199"/>
    </row>
    <row r="402" spans="1:8" ht="12.75">
      <c r="A402" s="113"/>
      <c r="B402" s="14" t="s">
        <v>419</v>
      </c>
      <c r="C402" s="179" t="s">
        <v>199</v>
      </c>
      <c r="D402" s="142">
        <v>78750</v>
      </c>
      <c r="E402" s="33"/>
      <c r="F402" s="199"/>
      <c r="G402" s="199"/>
      <c r="H402" s="199"/>
    </row>
    <row r="403" spans="1:8" ht="12.75">
      <c r="A403" s="113"/>
      <c r="B403" s="14" t="s">
        <v>343</v>
      </c>
      <c r="C403" s="179" t="s">
        <v>401</v>
      </c>
      <c r="D403" s="142">
        <v>175000</v>
      </c>
      <c r="E403" s="33"/>
      <c r="F403" s="199"/>
      <c r="G403" s="199"/>
      <c r="H403" s="199"/>
    </row>
    <row r="404" spans="1:8" ht="12.75">
      <c r="A404" s="113"/>
      <c r="B404" s="96" t="s">
        <v>568</v>
      </c>
      <c r="C404" s="180" t="s">
        <v>584</v>
      </c>
      <c r="D404" s="142">
        <v>4500000</v>
      </c>
      <c r="E404" s="33"/>
      <c r="F404" s="199"/>
      <c r="G404" s="199"/>
      <c r="H404" s="199"/>
    </row>
    <row r="405" spans="1:8" s="97" customFormat="1" ht="12.75">
      <c r="A405" s="113"/>
      <c r="B405" s="104" t="s">
        <v>568</v>
      </c>
      <c r="C405" s="182" t="s">
        <v>654</v>
      </c>
      <c r="D405" s="33"/>
      <c r="E405" s="143">
        <v>1000000</v>
      </c>
      <c r="F405" s="199"/>
      <c r="G405" s="199"/>
      <c r="H405" s="199"/>
    </row>
    <row r="406" spans="1:8" s="98" customFormat="1" ht="12.75">
      <c r="A406" s="113"/>
      <c r="B406" s="103" t="s">
        <v>834</v>
      </c>
      <c r="C406" s="181" t="s">
        <v>655</v>
      </c>
      <c r="D406" s="33"/>
      <c r="E406" s="143">
        <v>65000</v>
      </c>
      <c r="F406" s="199"/>
      <c r="G406" s="199"/>
      <c r="H406" s="199"/>
    </row>
    <row r="407" spans="1:8" s="98" customFormat="1" ht="12.75">
      <c r="A407" s="113"/>
      <c r="B407" s="103" t="s">
        <v>833</v>
      </c>
      <c r="C407" s="181" t="s">
        <v>656</v>
      </c>
      <c r="D407" s="33"/>
      <c r="E407" s="143">
        <v>38175</v>
      </c>
      <c r="F407" s="199"/>
      <c r="G407" s="199"/>
      <c r="H407" s="199"/>
    </row>
    <row r="408" spans="1:8" s="98" customFormat="1" ht="12.75">
      <c r="A408" s="113"/>
      <c r="B408" s="103" t="s">
        <v>657</v>
      </c>
      <c r="C408" s="181" t="s">
        <v>658</v>
      </c>
      <c r="D408" s="33"/>
      <c r="E408" s="143">
        <v>93750</v>
      </c>
      <c r="F408" s="199"/>
      <c r="G408" s="199"/>
      <c r="H408" s="199"/>
    </row>
    <row r="409" spans="1:8" s="98" customFormat="1" ht="12.75">
      <c r="A409" s="113"/>
      <c r="B409" s="103" t="s">
        <v>659</v>
      </c>
      <c r="C409" s="181" t="s">
        <v>72</v>
      </c>
      <c r="D409" s="33"/>
      <c r="E409" s="143">
        <v>120375</v>
      </c>
      <c r="F409" s="199"/>
      <c r="G409" s="199"/>
      <c r="H409" s="199"/>
    </row>
    <row r="410" spans="1:8" s="98" customFormat="1" ht="12.75">
      <c r="A410" s="113"/>
      <c r="B410" s="101" t="s">
        <v>822</v>
      </c>
      <c r="C410" s="179" t="s">
        <v>584</v>
      </c>
      <c r="D410" s="33"/>
      <c r="E410" s="142">
        <v>1000000</v>
      </c>
      <c r="F410" s="199"/>
      <c r="G410" s="199"/>
      <c r="H410" s="199"/>
    </row>
    <row r="411" spans="1:8" s="98" customFormat="1" ht="12.75">
      <c r="A411" s="113"/>
      <c r="B411" s="101" t="s">
        <v>822</v>
      </c>
      <c r="C411" s="179" t="s">
        <v>584</v>
      </c>
      <c r="D411" s="33"/>
      <c r="E411" s="142">
        <v>1500000</v>
      </c>
      <c r="F411" s="199"/>
      <c r="G411" s="199"/>
      <c r="H411" s="199"/>
    </row>
    <row r="412" spans="1:8" s="98" customFormat="1" ht="12.75">
      <c r="A412" s="113"/>
      <c r="B412" s="101" t="s">
        <v>816</v>
      </c>
      <c r="C412" s="179" t="s">
        <v>655</v>
      </c>
      <c r="D412" s="33"/>
      <c r="E412" s="142">
        <v>800000</v>
      </c>
      <c r="F412" s="199"/>
      <c r="G412" s="199"/>
      <c r="H412" s="199"/>
    </row>
    <row r="413" spans="1:8" s="98" customFormat="1" ht="12.75">
      <c r="A413" s="113"/>
      <c r="B413" s="101" t="s">
        <v>812</v>
      </c>
      <c r="C413" s="179" t="s">
        <v>683</v>
      </c>
      <c r="D413" s="33"/>
      <c r="E413" s="142">
        <v>855454</v>
      </c>
      <c r="F413" s="199"/>
      <c r="G413" s="199"/>
      <c r="H413" s="199"/>
    </row>
    <row r="414" spans="1:8" s="98" customFormat="1" ht="12.75">
      <c r="A414" s="113"/>
      <c r="B414" s="101" t="s">
        <v>753</v>
      </c>
      <c r="C414" s="179" t="s">
        <v>683</v>
      </c>
      <c r="D414" s="33"/>
      <c r="E414" s="142">
        <v>144546</v>
      </c>
      <c r="F414" s="199"/>
      <c r="G414" s="199"/>
      <c r="H414" s="199"/>
    </row>
    <row r="415" spans="1:8" s="98" customFormat="1" ht="12.75">
      <c r="A415" s="113"/>
      <c r="B415" s="101" t="s">
        <v>754</v>
      </c>
      <c r="C415" s="179" t="s">
        <v>697</v>
      </c>
      <c r="D415" s="33"/>
      <c r="E415" s="142">
        <v>275000</v>
      </c>
      <c r="F415" s="199"/>
      <c r="G415" s="199"/>
      <c r="H415" s="199"/>
    </row>
    <row r="416" spans="1:8" s="98" customFormat="1" ht="13.5" thickBot="1">
      <c r="A416" s="113"/>
      <c r="B416" s="101" t="s">
        <v>800</v>
      </c>
      <c r="C416" s="179" t="s">
        <v>857</v>
      </c>
      <c r="D416" s="33"/>
      <c r="E416" s="142">
        <v>1000000</v>
      </c>
      <c r="F416" s="199"/>
      <c r="G416" s="199"/>
      <c r="H416" s="199"/>
    </row>
    <row r="417" spans="1:8" s="98" customFormat="1" ht="13.5" thickBot="1">
      <c r="A417" s="116"/>
      <c r="B417" s="7"/>
      <c r="C417" s="186" t="s">
        <v>891</v>
      </c>
      <c r="D417" s="167">
        <v>6398019</v>
      </c>
      <c r="E417" s="166">
        <v>6892300</v>
      </c>
      <c r="F417" s="199"/>
      <c r="G417" s="199"/>
      <c r="H417" s="199"/>
    </row>
    <row r="418" spans="1:8" s="98" customFormat="1" ht="13.5" thickBot="1">
      <c r="A418" s="127"/>
      <c r="B418" s="128"/>
      <c r="C418" s="129"/>
      <c r="D418" s="194"/>
      <c r="E418" s="163"/>
      <c r="F418" s="199"/>
      <c r="G418" s="199"/>
      <c r="H418" s="199"/>
    </row>
    <row r="419" spans="1:8" ht="12.75">
      <c r="A419" s="112" t="s">
        <v>892</v>
      </c>
      <c r="B419" s="18" t="s">
        <v>102</v>
      </c>
      <c r="C419" s="177" t="s">
        <v>101</v>
      </c>
      <c r="D419" s="125">
        <v>1164630</v>
      </c>
      <c r="E419" s="160">
        <v>0</v>
      </c>
      <c r="F419" s="199"/>
      <c r="G419" s="199"/>
      <c r="H419" s="199"/>
    </row>
    <row r="420" spans="1:8" ht="12.75">
      <c r="A420" s="113"/>
      <c r="B420" s="14" t="s">
        <v>529</v>
      </c>
      <c r="C420" s="179" t="s">
        <v>530</v>
      </c>
      <c r="D420" s="142">
        <v>505000</v>
      </c>
      <c r="E420" s="33"/>
      <c r="F420" s="199"/>
      <c r="G420" s="199"/>
      <c r="H420" s="199"/>
    </row>
    <row r="421" spans="1:8" ht="12.75">
      <c r="A421" s="113"/>
      <c r="B421" s="14" t="s">
        <v>531</v>
      </c>
      <c r="C421" s="179" t="s">
        <v>532</v>
      </c>
      <c r="D421" s="142">
        <v>2193160</v>
      </c>
      <c r="E421" s="33"/>
      <c r="F421" s="199"/>
      <c r="G421" s="199"/>
      <c r="H421" s="199"/>
    </row>
    <row r="422" spans="1:8" s="97" customFormat="1" ht="12.75">
      <c r="A422" s="113"/>
      <c r="B422" s="14" t="s">
        <v>531</v>
      </c>
      <c r="C422" s="179" t="s">
        <v>533</v>
      </c>
      <c r="D422" s="142">
        <v>3039758</v>
      </c>
      <c r="E422" s="33"/>
      <c r="F422" s="199"/>
      <c r="G422" s="199"/>
      <c r="H422" s="199"/>
    </row>
    <row r="423" spans="1:8" ht="12.75">
      <c r="A423" s="113"/>
      <c r="B423" s="14" t="s">
        <v>534</v>
      </c>
      <c r="C423" s="179" t="s">
        <v>535</v>
      </c>
      <c r="D423" s="142">
        <v>2679582</v>
      </c>
      <c r="E423" s="33"/>
      <c r="F423" s="199"/>
      <c r="G423" s="199"/>
      <c r="H423" s="199"/>
    </row>
    <row r="424" spans="1:8" ht="12.75">
      <c r="A424" s="113"/>
      <c r="B424" s="96" t="s">
        <v>597</v>
      </c>
      <c r="C424" s="180" t="s">
        <v>592</v>
      </c>
      <c r="D424" s="142">
        <v>183750</v>
      </c>
      <c r="E424" s="33"/>
      <c r="F424" s="199"/>
      <c r="G424" s="199"/>
      <c r="H424" s="199"/>
    </row>
    <row r="425" spans="1:8" ht="12.75">
      <c r="A425" s="113"/>
      <c r="B425" s="96" t="s">
        <v>598</v>
      </c>
      <c r="C425" s="180" t="s">
        <v>593</v>
      </c>
      <c r="D425" s="142">
        <v>198750</v>
      </c>
      <c r="E425" s="33"/>
      <c r="F425" s="199"/>
      <c r="G425" s="199"/>
      <c r="H425" s="199"/>
    </row>
    <row r="426" spans="1:8" s="98" customFormat="1" ht="12.75">
      <c r="A426" s="113"/>
      <c r="B426" s="103" t="s">
        <v>660</v>
      </c>
      <c r="C426" s="181" t="s">
        <v>859</v>
      </c>
      <c r="D426" s="33"/>
      <c r="E426" s="143">
        <v>1002377</v>
      </c>
      <c r="F426" s="199"/>
      <c r="G426" s="199"/>
      <c r="H426" s="199"/>
    </row>
    <row r="427" spans="1:8" s="98" customFormat="1" ht="12.75">
      <c r="A427" s="113"/>
      <c r="B427" s="101" t="s">
        <v>755</v>
      </c>
      <c r="C427" s="179" t="s">
        <v>698</v>
      </c>
      <c r="D427" s="33"/>
      <c r="E427" s="142">
        <v>1135000</v>
      </c>
      <c r="F427" s="199"/>
      <c r="G427" s="199"/>
      <c r="H427" s="199"/>
    </row>
    <row r="428" spans="1:8" s="98" customFormat="1" ht="12.75">
      <c r="A428" s="113"/>
      <c r="B428" s="101" t="s">
        <v>756</v>
      </c>
      <c r="C428" s="179" t="s">
        <v>699</v>
      </c>
      <c r="D428" s="33"/>
      <c r="E428" s="142">
        <v>1801150</v>
      </c>
      <c r="F428" s="199"/>
      <c r="G428" s="199"/>
      <c r="H428" s="199"/>
    </row>
    <row r="429" spans="1:8" s="98" customFormat="1" ht="12.75">
      <c r="A429" s="113"/>
      <c r="B429" s="101" t="s">
        <v>801</v>
      </c>
      <c r="C429" s="179" t="s">
        <v>727</v>
      </c>
      <c r="D429" s="33"/>
      <c r="E429" s="142">
        <v>53000</v>
      </c>
      <c r="F429" s="199"/>
      <c r="G429" s="199"/>
      <c r="H429" s="199"/>
    </row>
    <row r="430" spans="1:8" s="98" customFormat="1" ht="13.5" thickBot="1">
      <c r="A430" s="113"/>
      <c r="B430" s="101" t="s">
        <v>802</v>
      </c>
      <c r="C430" s="179" t="s">
        <v>698</v>
      </c>
      <c r="D430" s="33"/>
      <c r="E430" s="142">
        <v>1000000</v>
      </c>
      <c r="F430" s="199"/>
      <c r="G430" s="199"/>
      <c r="H430" s="199"/>
    </row>
    <row r="431" spans="1:8" s="98" customFormat="1" ht="13.5" thickBot="1">
      <c r="A431" s="116"/>
      <c r="B431" s="147"/>
      <c r="C431" s="183" t="s">
        <v>893</v>
      </c>
      <c r="D431" s="197">
        <v>9964630</v>
      </c>
      <c r="E431" s="173">
        <v>4991527</v>
      </c>
      <c r="F431" s="199"/>
      <c r="G431" s="199"/>
      <c r="H431" s="199"/>
    </row>
    <row r="432" spans="1:8" s="97" customFormat="1" ht="13.5" thickBot="1">
      <c r="A432" s="127"/>
      <c r="B432" s="133"/>
      <c r="C432" s="133"/>
      <c r="D432" s="194"/>
      <c r="E432" s="163"/>
      <c r="F432" s="199"/>
      <c r="G432" s="199"/>
      <c r="H432" s="199"/>
    </row>
    <row r="433" spans="1:8" ht="12.75">
      <c r="A433" s="112" t="s">
        <v>894</v>
      </c>
      <c r="B433" s="18" t="s">
        <v>113</v>
      </c>
      <c r="C433" s="177" t="s">
        <v>109</v>
      </c>
      <c r="D433" s="125">
        <v>300000</v>
      </c>
      <c r="E433" s="160">
        <v>0</v>
      </c>
      <c r="F433" s="199"/>
      <c r="G433" s="199"/>
      <c r="H433" s="199"/>
    </row>
    <row r="434" spans="1:8" s="97" customFormat="1" ht="12.75">
      <c r="A434" s="113"/>
      <c r="B434" s="14" t="s">
        <v>113</v>
      </c>
      <c r="C434" s="179" t="s">
        <v>112</v>
      </c>
      <c r="D434" s="142">
        <v>234131.25</v>
      </c>
      <c r="E434" s="33"/>
      <c r="F434" s="199"/>
      <c r="G434" s="199"/>
      <c r="H434" s="199"/>
    </row>
    <row r="435" spans="1:8" ht="12.75">
      <c r="A435" s="113"/>
      <c r="B435" s="14" t="s">
        <v>110</v>
      </c>
      <c r="C435" s="179" t="s">
        <v>111</v>
      </c>
      <c r="D435" s="142">
        <v>401000</v>
      </c>
      <c r="E435" s="33"/>
      <c r="F435" s="199"/>
      <c r="G435" s="199"/>
      <c r="H435" s="199"/>
    </row>
    <row r="436" spans="1:8" ht="12.75">
      <c r="A436" s="113"/>
      <c r="B436" s="14" t="s">
        <v>110</v>
      </c>
      <c r="C436" s="179" t="s">
        <v>109</v>
      </c>
      <c r="D436" s="142">
        <v>511638</v>
      </c>
      <c r="E436" s="33"/>
      <c r="F436" s="199"/>
      <c r="G436" s="199"/>
      <c r="H436" s="199"/>
    </row>
    <row r="437" spans="1:8" ht="12.75">
      <c r="A437" s="113"/>
      <c r="B437" s="14" t="s">
        <v>108</v>
      </c>
      <c r="C437" s="179" t="s">
        <v>107</v>
      </c>
      <c r="D437" s="142">
        <v>90000</v>
      </c>
      <c r="E437" s="33"/>
      <c r="F437" s="199"/>
      <c r="G437" s="199"/>
      <c r="H437" s="199"/>
    </row>
    <row r="438" spans="1:8" ht="12.75">
      <c r="A438" s="113"/>
      <c r="B438" s="14" t="s">
        <v>106</v>
      </c>
      <c r="C438" s="179" t="s">
        <v>105</v>
      </c>
      <c r="D438" s="142">
        <v>90000</v>
      </c>
      <c r="E438" s="33"/>
      <c r="F438" s="199"/>
      <c r="G438" s="199"/>
      <c r="H438" s="199"/>
    </row>
    <row r="439" spans="1:8" ht="12.75">
      <c r="A439" s="113"/>
      <c r="B439" s="14" t="s">
        <v>104</v>
      </c>
      <c r="C439" s="179" t="s">
        <v>103</v>
      </c>
      <c r="D439" s="142">
        <v>45000</v>
      </c>
      <c r="E439" s="33"/>
      <c r="F439" s="199"/>
      <c r="G439" s="199"/>
      <c r="H439" s="199"/>
    </row>
    <row r="440" spans="1:8" ht="12.75">
      <c r="A440" s="113"/>
      <c r="B440" s="14" t="s">
        <v>435</v>
      </c>
      <c r="C440" s="179" t="s">
        <v>406</v>
      </c>
      <c r="D440" s="142">
        <v>500000</v>
      </c>
      <c r="E440" s="33"/>
      <c r="F440" s="199"/>
      <c r="G440" s="199"/>
      <c r="H440" s="199"/>
    </row>
    <row r="441" spans="1:8" ht="12.75">
      <c r="A441" s="113"/>
      <c r="B441" s="14" t="s">
        <v>495</v>
      </c>
      <c r="C441" s="179" t="s">
        <v>496</v>
      </c>
      <c r="D441" s="142">
        <v>680456</v>
      </c>
      <c r="E441" s="33"/>
      <c r="F441" s="199"/>
      <c r="G441" s="199"/>
      <c r="H441" s="199"/>
    </row>
    <row r="442" spans="1:8" ht="12.75">
      <c r="A442" s="113"/>
      <c r="B442" s="14" t="s">
        <v>495</v>
      </c>
      <c r="C442" s="179" t="s">
        <v>497</v>
      </c>
      <c r="D442" s="142">
        <v>501503</v>
      </c>
      <c r="E442" s="33"/>
      <c r="F442" s="199"/>
      <c r="G442" s="199"/>
      <c r="H442" s="199"/>
    </row>
    <row r="443" spans="1:8" ht="12.75">
      <c r="A443" s="113"/>
      <c r="B443" s="14" t="s">
        <v>495</v>
      </c>
      <c r="C443" s="179" t="s">
        <v>498</v>
      </c>
      <c r="D443" s="142">
        <v>90149</v>
      </c>
      <c r="E443" s="33"/>
      <c r="F443" s="199"/>
      <c r="G443" s="199"/>
      <c r="H443" s="199"/>
    </row>
    <row r="444" spans="1:8" ht="12.75">
      <c r="A444" s="113"/>
      <c r="B444" s="14" t="s">
        <v>495</v>
      </c>
      <c r="C444" s="179" t="s">
        <v>499</v>
      </c>
      <c r="D444" s="142">
        <v>504677</v>
      </c>
      <c r="E444" s="33"/>
      <c r="F444" s="199"/>
      <c r="G444" s="199"/>
      <c r="H444" s="199"/>
    </row>
    <row r="445" spans="1:8" ht="12.75">
      <c r="A445" s="113"/>
      <c r="B445" s="14" t="s">
        <v>495</v>
      </c>
      <c r="C445" s="179" t="s">
        <v>500</v>
      </c>
      <c r="D445" s="142">
        <v>286215</v>
      </c>
      <c r="E445" s="33"/>
      <c r="F445" s="199"/>
      <c r="G445" s="199"/>
      <c r="H445" s="199"/>
    </row>
    <row r="446" spans="1:8" ht="12.75">
      <c r="A446" s="113"/>
      <c r="B446" s="14" t="s">
        <v>495</v>
      </c>
      <c r="C446" s="179" t="s">
        <v>501</v>
      </c>
      <c r="D446" s="144">
        <v>500000</v>
      </c>
      <c r="E446" s="33"/>
      <c r="F446" s="199"/>
      <c r="G446" s="199"/>
      <c r="H446" s="199"/>
    </row>
    <row r="447" spans="1:8" ht="25.5">
      <c r="A447" s="113"/>
      <c r="B447" s="14" t="s">
        <v>495</v>
      </c>
      <c r="C447" s="179" t="s">
        <v>502</v>
      </c>
      <c r="D447" s="144">
        <v>212000</v>
      </c>
      <c r="E447" s="33"/>
      <c r="F447" s="199"/>
      <c r="G447" s="199"/>
      <c r="H447" s="199"/>
    </row>
    <row r="448" spans="1:8" ht="12.75">
      <c r="A448" s="113"/>
      <c r="B448" s="14" t="s">
        <v>495</v>
      </c>
      <c r="C448" s="179" t="s">
        <v>503</v>
      </c>
      <c r="D448" s="144">
        <v>225000</v>
      </c>
      <c r="E448" s="33"/>
      <c r="F448" s="199"/>
      <c r="G448" s="199"/>
      <c r="H448" s="199"/>
    </row>
    <row r="449" spans="1:8" ht="12.75">
      <c r="A449" s="113"/>
      <c r="B449" s="14" t="s">
        <v>106</v>
      </c>
      <c r="C449" s="179" t="s">
        <v>504</v>
      </c>
      <c r="D449" s="144">
        <v>500000</v>
      </c>
      <c r="E449" s="33"/>
      <c r="F449" s="199"/>
      <c r="G449" s="199"/>
      <c r="H449" s="199"/>
    </row>
    <row r="450" spans="1:8" ht="12.75">
      <c r="A450" s="113"/>
      <c r="B450" s="14" t="s">
        <v>106</v>
      </c>
      <c r="C450" s="179" t="s">
        <v>505</v>
      </c>
      <c r="D450" s="142">
        <v>125000</v>
      </c>
      <c r="E450" s="33"/>
      <c r="F450" s="199"/>
      <c r="G450" s="199"/>
      <c r="H450" s="199"/>
    </row>
    <row r="451" spans="1:8" ht="12.75">
      <c r="A451" s="113"/>
      <c r="B451" s="14" t="s">
        <v>108</v>
      </c>
      <c r="C451" s="179" t="s">
        <v>506</v>
      </c>
      <c r="D451" s="142">
        <v>126450</v>
      </c>
      <c r="E451" s="33"/>
      <c r="F451" s="199"/>
      <c r="G451" s="199"/>
      <c r="H451" s="199"/>
    </row>
    <row r="452" spans="1:8" ht="12.75">
      <c r="A452" s="113"/>
      <c r="B452" s="14" t="s">
        <v>108</v>
      </c>
      <c r="C452" s="179" t="s">
        <v>507</v>
      </c>
      <c r="D452" s="142">
        <v>35455</v>
      </c>
      <c r="E452" s="33"/>
      <c r="F452" s="199"/>
      <c r="G452" s="199"/>
      <c r="H452" s="199"/>
    </row>
    <row r="453" spans="1:8" ht="12.75">
      <c r="A453" s="113"/>
      <c r="B453" s="14" t="s">
        <v>104</v>
      </c>
      <c r="C453" s="179" t="s">
        <v>508</v>
      </c>
      <c r="D453" s="142">
        <v>322500</v>
      </c>
      <c r="E453" s="33"/>
      <c r="F453" s="199"/>
      <c r="G453" s="199"/>
      <c r="H453" s="199"/>
    </row>
    <row r="454" spans="1:8" ht="12.75">
      <c r="A454" s="113"/>
      <c r="B454" s="14" t="s">
        <v>104</v>
      </c>
      <c r="C454" s="179" t="s">
        <v>509</v>
      </c>
      <c r="D454" s="142">
        <v>140000</v>
      </c>
      <c r="E454" s="33"/>
      <c r="F454" s="199"/>
      <c r="G454" s="199"/>
      <c r="H454" s="199"/>
    </row>
    <row r="455" spans="1:8" ht="12.75">
      <c r="A455" s="113"/>
      <c r="B455" s="14" t="s">
        <v>510</v>
      </c>
      <c r="C455" s="179" t="s">
        <v>511</v>
      </c>
      <c r="D455" s="142">
        <v>350000</v>
      </c>
      <c r="E455" s="33"/>
      <c r="F455" s="199"/>
      <c r="G455" s="199"/>
      <c r="H455" s="199"/>
    </row>
    <row r="456" spans="1:8" ht="12.75">
      <c r="A456" s="113"/>
      <c r="B456" s="14" t="s">
        <v>512</v>
      </c>
      <c r="C456" s="179" t="s">
        <v>513</v>
      </c>
      <c r="D456" s="142">
        <v>400000</v>
      </c>
      <c r="E456" s="33"/>
      <c r="F456" s="199"/>
      <c r="G456" s="199"/>
      <c r="H456" s="199"/>
    </row>
    <row r="457" spans="1:8" ht="12.75">
      <c r="A457" s="113"/>
      <c r="B457" s="14" t="s">
        <v>110</v>
      </c>
      <c r="C457" s="179" t="s">
        <v>514</v>
      </c>
      <c r="D457" s="142">
        <v>210000</v>
      </c>
      <c r="E457" s="33"/>
      <c r="F457" s="199"/>
      <c r="G457" s="199"/>
      <c r="H457" s="199"/>
    </row>
    <row r="458" spans="1:8" ht="12.75">
      <c r="A458" s="113"/>
      <c r="B458" s="14" t="s">
        <v>110</v>
      </c>
      <c r="C458" s="179" t="s">
        <v>515</v>
      </c>
      <c r="D458" s="142">
        <v>2050000</v>
      </c>
      <c r="E458" s="33"/>
      <c r="F458" s="199"/>
      <c r="G458" s="199"/>
      <c r="H458" s="199"/>
    </row>
    <row r="459" spans="1:8" ht="12.75">
      <c r="A459" s="113"/>
      <c r="B459" s="14" t="s">
        <v>110</v>
      </c>
      <c r="C459" s="179" t="s">
        <v>516</v>
      </c>
      <c r="D459" s="142">
        <v>1062500</v>
      </c>
      <c r="E459" s="33"/>
      <c r="F459" s="199"/>
      <c r="G459" s="199"/>
      <c r="H459" s="199"/>
    </row>
    <row r="460" spans="1:8" ht="12.75">
      <c r="A460" s="113"/>
      <c r="B460" s="14" t="s">
        <v>110</v>
      </c>
      <c r="C460" s="179" t="s">
        <v>517</v>
      </c>
      <c r="D460" s="142">
        <v>450000</v>
      </c>
      <c r="E460" s="33"/>
      <c r="F460" s="199"/>
      <c r="G460" s="199"/>
      <c r="H460" s="199"/>
    </row>
    <row r="461" spans="1:8" ht="25.5">
      <c r="A461" s="113"/>
      <c r="B461" s="14" t="s">
        <v>110</v>
      </c>
      <c r="C461" s="179" t="s">
        <v>518</v>
      </c>
      <c r="D461" s="142">
        <v>850000</v>
      </c>
      <c r="E461" s="33"/>
      <c r="F461" s="199"/>
      <c r="G461" s="199"/>
      <c r="H461" s="199"/>
    </row>
    <row r="462" spans="1:8" ht="25.5">
      <c r="A462" s="113"/>
      <c r="B462" s="14" t="s">
        <v>110</v>
      </c>
      <c r="C462" s="179" t="s">
        <v>519</v>
      </c>
      <c r="D462" s="142">
        <v>1200000</v>
      </c>
      <c r="E462" s="33"/>
      <c r="F462" s="199"/>
      <c r="G462" s="199"/>
      <c r="H462" s="199"/>
    </row>
    <row r="463" spans="1:8" ht="12.75">
      <c r="A463" s="113"/>
      <c r="B463" s="14" t="s">
        <v>110</v>
      </c>
      <c r="C463" s="179" t="s">
        <v>520</v>
      </c>
      <c r="D463" s="142">
        <v>400000</v>
      </c>
      <c r="E463" s="33"/>
      <c r="F463" s="199"/>
      <c r="G463" s="199"/>
      <c r="H463" s="199"/>
    </row>
    <row r="464" spans="1:8" ht="12.75">
      <c r="A464" s="113"/>
      <c r="B464" s="14" t="s">
        <v>110</v>
      </c>
      <c r="C464" s="179" t="s">
        <v>521</v>
      </c>
      <c r="D464" s="142">
        <v>312500</v>
      </c>
      <c r="E464" s="33"/>
      <c r="F464" s="199"/>
      <c r="G464" s="199"/>
      <c r="H464" s="199"/>
    </row>
    <row r="465" spans="1:8" ht="25.5">
      <c r="A465" s="113"/>
      <c r="B465" s="14" t="s">
        <v>110</v>
      </c>
      <c r="C465" s="179" t="s">
        <v>522</v>
      </c>
      <c r="D465" s="142">
        <v>437500</v>
      </c>
      <c r="E465" s="33"/>
      <c r="F465" s="199"/>
      <c r="G465" s="199"/>
      <c r="H465" s="199"/>
    </row>
    <row r="466" spans="1:8" ht="12.75">
      <c r="A466" s="113"/>
      <c r="B466" s="14" t="s">
        <v>110</v>
      </c>
      <c r="C466" s="179" t="s">
        <v>523</v>
      </c>
      <c r="D466" s="142">
        <v>65000</v>
      </c>
      <c r="E466" s="33"/>
      <c r="F466" s="199"/>
      <c r="G466" s="199"/>
      <c r="H466" s="199"/>
    </row>
    <row r="467" spans="1:8" ht="25.5">
      <c r="A467" s="113"/>
      <c r="B467" s="14" t="s">
        <v>524</v>
      </c>
      <c r="C467" s="179" t="s">
        <v>525</v>
      </c>
      <c r="D467" s="142">
        <v>540541</v>
      </c>
      <c r="E467" s="33"/>
      <c r="F467" s="199"/>
      <c r="G467" s="199"/>
      <c r="H467" s="199"/>
    </row>
    <row r="468" spans="1:8" ht="12.75">
      <c r="A468" s="113"/>
      <c r="B468" s="14" t="s">
        <v>524</v>
      </c>
      <c r="C468" s="179" t="s">
        <v>526</v>
      </c>
      <c r="D468" s="142">
        <v>691892</v>
      </c>
      <c r="E468" s="33"/>
      <c r="F468" s="199"/>
      <c r="G468" s="199"/>
      <c r="H468" s="199"/>
    </row>
    <row r="469" spans="1:8" ht="12.75">
      <c r="A469" s="113"/>
      <c r="B469" s="14" t="s">
        <v>524</v>
      </c>
      <c r="C469" s="179" t="s">
        <v>527</v>
      </c>
      <c r="D469" s="142">
        <v>508108</v>
      </c>
      <c r="E469" s="33"/>
      <c r="F469" s="199"/>
      <c r="G469" s="199"/>
      <c r="H469" s="199"/>
    </row>
    <row r="470" spans="1:8" ht="12.75">
      <c r="A470" s="113"/>
      <c r="B470" s="14" t="s">
        <v>524</v>
      </c>
      <c r="C470" s="179" t="s">
        <v>528</v>
      </c>
      <c r="D470" s="142">
        <v>259459</v>
      </c>
      <c r="E470" s="33"/>
      <c r="F470" s="199"/>
      <c r="G470" s="199"/>
      <c r="H470" s="199"/>
    </row>
    <row r="471" spans="1:8" ht="12.75">
      <c r="A471" s="113"/>
      <c r="B471" s="96" t="s">
        <v>557</v>
      </c>
      <c r="C471" s="180" t="s">
        <v>578</v>
      </c>
      <c r="D471" s="142">
        <v>463095</v>
      </c>
      <c r="E471" s="33"/>
      <c r="F471" s="199"/>
      <c r="G471" s="199"/>
      <c r="H471" s="199"/>
    </row>
    <row r="472" spans="1:8" s="98" customFormat="1" ht="12.75">
      <c r="A472" s="113"/>
      <c r="B472" s="103" t="s">
        <v>661</v>
      </c>
      <c r="C472" s="181" t="s">
        <v>662</v>
      </c>
      <c r="D472" s="33"/>
      <c r="E472" s="143">
        <v>119241</v>
      </c>
      <c r="F472" s="199"/>
      <c r="G472" s="199"/>
      <c r="H472" s="199"/>
    </row>
    <row r="473" spans="1:8" s="98" customFormat="1" ht="12.75">
      <c r="A473" s="113"/>
      <c r="B473" s="101" t="s">
        <v>739</v>
      </c>
      <c r="C473" s="179" t="s">
        <v>678</v>
      </c>
      <c r="D473" s="33"/>
      <c r="E473" s="142">
        <v>356884</v>
      </c>
      <c r="F473" s="199"/>
      <c r="G473" s="199"/>
      <c r="H473" s="199"/>
    </row>
    <row r="474" spans="1:8" s="98" customFormat="1" ht="12.75">
      <c r="A474" s="113"/>
      <c r="B474" s="101" t="s">
        <v>821</v>
      </c>
      <c r="C474" s="179" t="s">
        <v>679</v>
      </c>
      <c r="D474" s="33"/>
      <c r="E474" s="142">
        <v>146000</v>
      </c>
      <c r="F474" s="199"/>
      <c r="G474" s="199"/>
      <c r="H474" s="199"/>
    </row>
    <row r="475" spans="1:8" s="98" customFormat="1" ht="12.75">
      <c r="A475" s="113"/>
      <c r="B475" s="101" t="s">
        <v>817</v>
      </c>
      <c r="C475" s="179" t="s">
        <v>662</v>
      </c>
      <c r="D475" s="33"/>
      <c r="E475" s="142">
        <v>755140</v>
      </c>
      <c r="F475" s="199"/>
      <c r="G475" s="199"/>
      <c r="H475" s="199"/>
    </row>
    <row r="476" spans="1:8" s="98" customFormat="1" ht="12.75">
      <c r="A476" s="113"/>
      <c r="B476" s="105" t="s">
        <v>766</v>
      </c>
      <c r="C476" s="193" t="s">
        <v>678</v>
      </c>
      <c r="D476" s="33"/>
      <c r="E476" s="161">
        <v>867342</v>
      </c>
      <c r="F476" s="199"/>
      <c r="G476" s="199"/>
      <c r="H476" s="199"/>
    </row>
    <row r="477" spans="1:8" s="98" customFormat="1" ht="38.25">
      <c r="A477" s="113"/>
      <c r="B477" s="101" t="s">
        <v>435</v>
      </c>
      <c r="C477" s="179" t="s">
        <v>728</v>
      </c>
      <c r="D477" s="33"/>
      <c r="E477" s="142">
        <v>1500000</v>
      </c>
      <c r="F477" s="199"/>
      <c r="G477" s="199"/>
      <c r="H477" s="199"/>
    </row>
    <row r="478" spans="1:8" s="98" customFormat="1" ht="13.5" thickBot="1">
      <c r="A478" s="113"/>
      <c r="B478" s="101" t="s">
        <v>803</v>
      </c>
      <c r="C478" s="179" t="s">
        <v>294</v>
      </c>
      <c r="D478" s="33"/>
      <c r="E478" s="142">
        <v>105000</v>
      </c>
      <c r="F478" s="199"/>
      <c r="G478" s="199"/>
      <c r="H478" s="199"/>
    </row>
    <row r="479" spans="1:8" s="98" customFormat="1" ht="13.5" thickBot="1">
      <c r="A479" s="116"/>
      <c r="B479" s="147"/>
      <c r="C479" s="183" t="s">
        <v>895</v>
      </c>
      <c r="D479" s="167">
        <v>16671769.25</v>
      </c>
      <c r="E479" s="166">
        <v>3849607</v>
      </c>
      <c r="F479" s="199"/>
      <c r="G479" s="199"/>
      <c r="H479" s="199"/>
    </row>
    <row r="480" spans="1:8" s="97" customFormat="1" ht="13.5" thickBot="1">
      <c r="A480" s="127"/>
      <c r="B480" s="128"/>
      <c r="C480" s="129"/>
      <c r="D480" s="194"/>
      <c r="E480" s="163"/>
      <c r="F480" s="199"/>
      <c r="G480" s="199"/>
      <c r="H480" s="199"/>
    </row>
    <row r="481" spans="1:8" ht="12.75">
      <c r="A481" s="112" t="s">
        <v>896</v>
      </c>
      <c r="B481" s="18" t="s">
        <v>99</v>
      </c>
      <c r="C481" s="177" t="s">
        <v>100</v>
      </c>
      <c r="D481" s="125">
        <v>735131.25</v>
      </c>
      <c r="E481" s="160">
        <v>0</v>
      </c>
      <c r="F481" s="199"/>
      <c r="G481" s="199"/>
      <c r="H481" s="199"/>
    </row>
    <row r="482" spans="1:8" ht="12.75">
      <c r="A482" s="113"/>
      <c r="B482" s="14" t="s">
        <v>99</v>
      </c>
      <c r="C482" s="179" t="s">
        <v>98</v>
      </c>
      <c r="D482" s="142">
        <v>362465.4</v>
      </c>
      <c r="E482" s="33"/>
      <c r="F482" s="199"/>
      <c r="G482" s="199"/>
      <c r="H482" s="199"/>
    </row>
    <row r="483" spans="1:8" ht="12.75">
      <c r="A483" s="113"/>
      <c r="B483" s="14" t="s">
        <v>97</v>
      </c>
      <c r="C483" s="179" t="s">
        <v>96</v>
      </c>
      <c r="D483" s="142">
        <v>362465.4</v>
      </c>
      <c r="E483" s="33"/>
      <c r="F483" s="199"/>
      <c r="G483" s="199"/>
      <c r="H483" s="199"/>
    </row>
    <row r="484" spans="1:8" ht="12.75">
      <c r="A484" s="113"/>
      <c r="B484" s="14" t="s">
        <v>95</v>
      </c>
      <c r="C484" s="179" t="s">
        <v>94</v>
      </c>
      <c r="D484" s="142">
        <v>362465.4</v>
      </c>
      <c r="E484" s="33"/>
      <c r="F484" s="199"/>
      <c r="G484" s="199"/>
      <c r="H484" s="199"/>
    </row>
    <row r="485" spans="1:8" ht="25.5">
      <c r="A485" s="113"/>
      <c r="B485" s="14" t="s">
        <v>93</v>
      </c>
      <c r="C485" s="179" t="s">
        <v>92</v>
      </c>
      <c r="D485" s="142">
        <v>30205.45</v>
      </c>
      <c r="E485" s="33"/>
      <c r="F485" s="199"/>
      <c r="G485" s="199"/>
      <c r="H485" s="199"/>
    </row>
    <row r="486" spans="1:8" ht="25.5">
      <c r="A486" s="113"/>
      <c r="B486" s="14" t="s">
        <v>91</v>
      </c>
      <c r="C486" s="179" t="s">
        <v>90</v>
      </c>
      <c r="D486" s="142">
        <v>30205.45</v>
      </c>
      <c r="E486" s="33"/>
      <c r="F486" s="199"/>
      <c r="G486" s="199"/>
      <c r="H486" s="199"/>
    </row>
    <row r="487" spans="1:8" ht="12.75">
      <c r="A487" s="113"/>
      <c r="B487" s="14" t="s">
        <v>89</v>
      </c>
      <c r="C487" s="179" t="s">
        <v>88</v>
      </c>
      <c r="D487" s="142">
        <v>30205.45</v>
      </c>
      <c r="E487" s="33"/>
      <c r="F487" s="199"/>
      <c r="G487" s="199"/>
      <c r="H487" s="199"/>
    </row>
    <row r="488" spans="1:8" ht="12.75">
      <c r="A488" s="113"/>
      <c r="B488" s="14" t="s">
        <v>87</v>
      </c>
      <c r="C488" s="179" t="s">
        <v>86</v>
      </c>
      <c r="D488" s="142">
        <v>30205.45</v>
      </c>
      <c r="E488" s="33"/>
      <c r="F488" s="199"/>
      <c r="G488" s="199"/>
      <c r="H488" s="199"/>
    </row>
    <row r="489" spans="1:8" ht="12.75">
      <c r="A489" s="115"/>
      <c r="B489" s="94" t="s">
        <v>97</v>
      </c>
      <c r="C489" s="189" t="s">
        <v>550</v>
      </c>
      <c r="D489" s="145">
        <v>3906405</v>
      </c>
      <c r="E489" s="33"/>
      <c r="F489" s="199"/>
      <c r="G489" s="199"/>
      <c r="H489" s="199"/>
    </row>
    <row r="490" spans="1:8" ht="12.75">
      <c r="A490" s="113"/>
      <c r="B490" s="14" t="s">
        <v>99</v>
      </c>
      <c r="C490" s="179" t="s">
        <v>536</v>
      </c>
      <c r="D490" s="142">
        <v>750000</v>
      </c>
      <c r="E490" s="33"/>
      <c r="F490" s="199"/>
      <c r="G490" s="199"/>
      <c r="H490" s="199"/>
    </row>
    <row r="491" spans="1:8" ht="12.75">
      <c r="A491" s="113"/>
      <c r="B491" s="14" t="s">
        <v>99</v>
      </c>
      <c r="C491" s="179" t="s">
        <v>537</v>
      </c>
      <c r="D491" s="142">
        <v>1382683</v>
      </c>
      <c r="E491" s="33"/>
      <c r="F491" s="199"/>
      <c r="G491" s="199"/>
      <c r="H491" s="199"/>
    </row>
    <row r="492" spans="1:8" ht="25.5">
      <c r="A492" s="113"/>
      <c r="B492" s="14" t="s">
        <v>99</v>
      </c>
      <c r="C492" s="179" t="s">
        <v>538</v>
      </c>
      <c r="D492" s="142">
        <v>1269168</v>
      </c>
      <c r="E492" s="33"/>
      <c r="F492" s="199"/>
      <c r="G492" s="199"/>
      <c r="H492" s="199"/>
    </row>
    <row r="493" spans="1:8" ht="12.75">
      <c r="A493" s="113"/>
      <c r="B493" s="14" t="s">
        <v>97</v>
      </c>
      <c r="C493" s="179" t="s">
        <v>539</v>
      </c>
      <c r="D493" s="142">
        <v>4381981</v>
      </c>
      <c r="E493" s="33"/>
      <c r="F493" s="199"/>
      <c r="G493" s="199"/>
      <c r="H493" s="199"/>
    </row>
    <row r="494" spans="1:8" ht="12.75">
      <c r="A494" s="113"/>
      <c r="B494" s="14" t="s">
        <v>95</v>
      </c>
      <c r="C494" s="179" t="s">
        <v>540</v>
      </c>
      <c r="D494" s="142">
        <v>3401851</v>
      </c>
      <c r="E494" s="33"/>
      <c r="F494" s="199"/>
      <c r="G494" s="199"/>
      <c r="H494" s="199"/>
    </row>
    <row r="495" spans="1:8" ht="12.75">
      <c r="A495" s="113"/>
      <c r="B495" s="14" t="s">
        <v>541</v>
      </c>
      <c r="C495" s="179" t="s">
        <v>542</v>
      </c>
      <c r="D495" s="142">
        <v>400000</v>
      </c>
      <c r="E495" s="33"/>
      <c r="F495" s="199"/>
      <c r="G495" s="199"/>
      <c r="H495" s="199"/>
    </row>
    <row r="496" spans="1:8" ht="12.75">
      <c r="A496" s="113"/>
      <c r="B496" s="14" t="s">
        <v>91</v>
      </c>
      <c r="C496" s="179" t="s">
        <v>543</v>
      </c>
      <c r="D496" s="142">
        <v>450000</v>
      </c>
      <c r="E496" s="33"/>
      <c r="F496" s="199"/>
      <c r="G496" s="199"/>
      <c r="H496" s="199"/>
    </row>
    <row r="497" spans="1:8" ht="12.75">
      <c r="A497" s="113"/>
      <c r="B497" s="14" t="s">
        <v>93</v>
      </c>
      <c r="C497" s="179" t="s">
        <v>544</v>
      </c>
      <c r="D497" s="142">
        <v>181275</v>
      </c>
      <c r="E497" s="33"/>
      <c r="F497" s="199"/>
      <c r="G497" s="199"/>
      <c r="H497" s="199"/>
    </row>
    <row r="498" spans="1:8" ht="25.5">
      <c r="A498" s="113"/>
      <c r="B498" s="14" t="s">
        <v>93</v>
      </c>
      <c r="C498" s="179" t="s">
        <v>545</v>
      </c>
      <c r="D498" s="142">
        <v>93725</v>
      </c>
      <c r="E498" s="33"/>
      <c r="F498" s="199"/>
      <c r="G498" s="199"/>
      <c r="H498" s="199"/>
    </row>
    <row r="499" spans="1:8" ht="12.75">
      <c r="A499" s="113"/>
      <c r="B499" s="96" t="s">
        <v>599</v>
      </c>
      <c r="C499" s="180" t="s">
        <v>588</v>
      </c>
      <c r="D499" s="142">
        <v>2189317</v>
      </c>
      <c r="E499" s="33"/>
      <c r="F499" s="199"/>
      <c r="G499" s="199"/>
      <c r="H499" s="199"/>
    </row>
    <row r="500" spans="1:8" s="98" customFormat="1" ht="12.75">
      <c r="A500" s="113"/>
      <c r="B500" s="101" t="s">
        <v>804</v>
      </c>
      <c r="C500" s="179" t="s">
        <v>729</v>
      </c>
      <c r="D500" s="33"/>
      <c r="E500" s="142">
        <v>434588</v>
      </c>
      <c r="F500" s="199"/>
      <c r="G500" s="199"/>
      <c r="H500" s="199"/>
    </row>
    <row r="501" spans="1:8" s="98" customFormat="1" ht="13.5" thickBot="1">
      <c r="A501" s="113"/>
      <c r="B501" s="101" t="s">
        <v>805</v>
      </c>
      <c r="C501" s="179" t="s">
        <v>730</v>
      </c>
      <c r="D501" s="33"/>
      <c r="E501" s="142">
        <v>125000</v>
      </c>
      <c r="F501" s="199"/>
      <c r="G501" s="199"/>
      <c r="H501" s="199"/>
    </row>
    <row r="502" spans="1:8" s="98" customFormat="1" ht="13.5" thickBot="1">
      <c r="A502" s="116"/>
      <c r="B502" s="147"/>
      <c r="C502" s="183" t="s">
        <v>897</v>
      </c>
      <c r="D502" s="167">
        <v>20349754.25</v>
      </c>
      <c r="E502" s="166">
        <v>559588</v>
      </c>
      <c r="F502" s="199"/>
      <c r="G502" s="199"/>
      <c r="H502" s="199"/>
    </row>
    <row r="503" spans="1:8" s="98" customFormat="1" ht="13.5" thickBot="1">
      <c r="A503" s="127"/>
      <c r="B503" s="133"/>
      <c r="C503" s="133"/>
      <c r="D503" s="194"/>
      <c r="E503" s="163"/>
      <c r="F503" s="199"/>
      <c r="G503" s="199"/>
      <c r="H503" s="199"/>
    </row>
    <row r="504" spans="1:8" ht="12.75">
      <c r="A504" s="112" t="s">
        <v>898</v>
      </c>
      <c r="B504" s="18" t="s">
        <v>82</v>
      </c>
      <c r="C504" s="177" t="s">
        <v>85</v>
      </c>
      <c r="D504" s="125">
        <v>236250</v>
      </c>
      <c r="E504" s="160">
        <v>0</v>
      </c>
      <c r="F504" s="199"/>
      <c r="G504" s="199"/>
      <c r="H504" s="199"/>
    </row>
    <row r="505" spans="1:8" ht="12.75">
      <c r="A505" s="113"/>
      <c r="B505" s="14" t="s">
        <v>82</v>
      </c>
      <c r="C505" s="179" t="s">
        <v>84</v>
      </c>
      <c r="D505" s="142">
        <v>16875</v>
      </c>
      <c r="E505" s="33"/>
      <c r="F505" s="199"/>
      <c r="G505" s="199"/>
      <c r="H505" s="199"/>
    </row>
    <row r="506" spans="1:8" ht="12.75">
      <c r="A506" s="113"/>
      <c r="B506" s="14" t="s">
        <v>82</v>
      </c>
      <c r="C506" s="179" t="s">
        <v>83</v>
      </c>
      <c r="D506" s="142">
        <v>18750</v>
      </c>
      <c r="E506" s="33"/>
      <c r="F506" s="199"/>
      <c r="G506" s="199"/>
      <c r="H506" s="199"/>
    </row>
    <row r="507" spans="1:8" ht="12.75">
      <c r="A507" s="113"/>
      <c r="B507" s="14" t="s">
        <v>82</v>
      </c>
      <c r="C507" s="179" t="s">
        <v>81</v>
      </c>
      <c r="D507" s="142">
        <v>581250</v>
      </c>
      <c r="E507" s="33"/>
      <c r="F507" s="199"/>
      <c r="G507" s="199"/>
      <c r="H507" s="199"/>
    </row>
    <row r="508" spans="1:8" ht="12.75">
      <c r="A508" s="113"/>
      <c r="B508" s="14" t="s">
        <v>78</v>
      </c>
      <c r="C508" s="179" t="s">
        <v>80</v>
      </c>
      <c r="D508" s="142">
        <v>337500</v>
      </c>
      <c r="E508" s="33"/>
      <c r="F508" s="199"/>
      <c r="G508" s="199"/>
      <c r="H508" s="199"/>
    </row>
    <row r="509" spans="1:8" ht="12.75">
      <c r="A509" s="113"/>
      <c r="B509" s="14" t="s">
        <v>78</v>
      </c>
      <c r="C509" s="179" t="s">
        <v>79</v>
      </c>
      <c r="D509" s="142">
        <v>202500</v>
      </c>
      <c r="E509" s="33"/>
      <c r="F509" s="199"/>
      <c r="G509" s="199"/>
      <c r="H509" s="199"/>
    </row>
    <row r="510" spans="1:8" ht="12.75">
      <c r="A510" s="113"/>
      <c r="B510" s="14" t="s">
        <v>78</v>
      </c>
      <c r="C510" s="179" t="s">
        <v>77</v>
      </c>
      <c r="D510" s="142">
        <v>118263</v>
      </c>
      <c r="E510" s="33"/>
      <c r="F510" s="199"/>
      <c r="G510" s="199"/>
      <c r="H510" s="199"/>
    </row>
    <row r="511" spans="1:8" s="97" customFormat="1" ht="12.75">
      <c r="A511" s="113"/>
      <c r="B511" s="14" t="s">
        <v>76</v>
      </c>
      <c r="C511" s="179" t="s">
        <v>75</v>
      </c>
      <c r="D511" s="142">
        <v>300000</v>
      </c>
      <c r="E511" s="33"/>
      <c r="F511" s="199"/>
      <c r="G511" s="199"/>
      <c r="H511" s="199"/>
    </row>
    <row r="512" spans="1:8" ht="12.75">
      <c r="A512" s="113"/>
      <c r="B512" s="14" t="s">
        <v>426</v>
      </c>
      <c r="C512" s="179" t="s">
        <v>392</v>
      </c>
      <c r="D512" s="142">
        <v>100000</v>
      </c>
      <c r="E512" s="33"/>
      <c r="F512" s="199"/>
      <c r="G512" s="199"/>
      <c r="H512" s="199"/>
    </row>
    <row r="513" spans="1:8" ht="12.75">
      <c r="A513" s="113"/>
      <c r="B513" s="14" t="s">
        <v>426</v>
      </c>
      <c r="C513" s="179" t="s">
        <v>393</v>
      </c>
      <c r="D513" s="142">
        <v>3000000</v>
      </c>
      <c r="E513" s="33"/>
      <c r="F513" s="199"/>
      <c r="G513" s="199"/>
      <c r="H513" s="199"/>
    </row>
    <row r="514" spans="1:8" ht="12.75">
      <c r="A514" s="113"/>
      <c r="B514" s="14" t="s">
        <v>427</v>
      </c>
      <c r="C514" s="179" t="s">
        <v>394</v>
      </c>
      <c r="D514" s="142">
        <v>50000</v>
      </c>
      <c r="E514" s="33"/>
      <c r="F514" s="199"/>
      <c r="G514" s="199"/>
      <c r="H514" s="199"/>
    </row>
    <row r="515" spans="1:8" ht="12.75">
      <c r="A515" s="113"/>
      <c r="B515" s="14" t="s">
        <v>82</v>
      </c>
      <c r="C515" s="179" t="s">
        <v>607</v>
      </c>
      <c r="D515" s="142">
        <v>42</v>
      </c>
      <c r="E515" s="33"/>
      <c r="F515" s="199"/>
      <c r="G515" s="199"/>
      <c r="H515" s="199"/>
    </row>
    <row r="516" spans="1:8" s="98" customFormat="1" ht="12.75">
      <c r="A516" s="113"/>
      <c r="B516" s="106" t="s">
        <v>663</v>
      </c>
      <c r="C516" s="181" t="s">
        <v>263</v>
      </c>
      <c r="D516" s="33"/>
      <c r="E516" s="143">
        <v>400000</v>
      </c>
      <c r="F516" s="199"/>
      <c r="G516" s="199"/>
      <c r="H516" s="199"/>
    </row>
    <row r="517" spans="1:8" s="98" customFormat="1" ht="12.75">
      <c r="A517" s="113"/>
      <c r="B517" s="101" t="s">
        <v>820</v>
      </c>
      <c r="C517" s="179" t="s">
        <v>680</v>
      </c>
      <c r="D517" s="33"/>
      <c r="E517" s="142">
        <v>85710</v>
      </c>
      <c r="F517" s="199"/>
      <c r="G517" s="199"/>
      <c r="H517" s="199"/>
    </row>
    <row r="518" spans="1:8" s="98" customFormat="1" ht="12.75">
      <c r="A518" s="113"/>
      <c r="B518" s="101" t="s">
        <v>819</v>
      </c>
      <c r="C518" s="179" t="s">
        <v>294</v>
      </c>
      <c r="D518" s="33"/>
      <c r="E518" s="142">
        <v>106400</v>
      </c>
      <c r="F518" s="199"/>
      <c r="G518" s="199"/>
      <c r="H518" s="199"/>
    </row>
    <row r="519" spans="1:8" s="98" customFormat="1" ht="13.5" thickBot="1">
      <c r="A519" s="113"/>
      <c r="B519" s="101" t="s">
        <v>806</v>
      </c>
      <c r="C519" s="179" t="s">
        <v>731</v>
      </c>
      <c r="D519" s="33"/>
      <c r="E519" s="142">
        <v>77622</v>
      </c>
      <c r="F519" s="199"/>
      <c r="G519" s="199"/>
      <c r="H519" s="199"/>
    </row>
    <row r="520" spans="1:8" s="98" customFormat="1" ht="13.5" thickBot="1">
      <c r="A520" s="116"/>
      <c r="B520" s="7"/>
      <c r="C520" s="186" t="s">
        <v>899</v>
      </c>
      <c r="D520" s="167">
        <v>4961430</v>
      </c>
      <c r="E520" s="166">
        <v>669732</v>
      </c>
      <c r="F520" s="199"/>
      <c r="G520" s="199"/>
      <c r="H520" s="199"/>
    </row>
    <row r="521" spans="1:8" s="98" customFormat="1" ht="13.5" thickBot="1">
      <c r="A521" s="127"/>
      <c r="B521" s="128"/>
      <c r="C521" s="129"/>
      <c r="D521" s="194"/>
      <c r="E521" s="163"/>
      <c r="F521" s="199"/>
      <c r="G521" s="199"/>
      <c r="H521" s="199"/>
    </row>
    <row r="522" spans="1:8" ht="12.75">
      <c r="A522" s="112" t="s">
        <v>900</v>
      </c>
      <c r="B522" s="18" t="s">
        <v>74</v>
      </c>
      <c r="C522" s="177" t="s">
        <v>62</v>
      </c>
      <c r="D522" s="125">
        <v>600000</v>
      </c>
      <c r="E522" s="160">
        <v>0</v>
      </c>
      <c r="F522" s="199"/>
      <c r="G522" s="199"/>
      <c r="H522" s="199"/>
    </row>
    <row r="523" spans="1:8" ht="12.75">
      <c r="A523" s="113"/>
      <c r="B523" s="14" t="s">
        <v>63</v>
      </c>
      <c r="C523" s="179" t="s">
        <v>73</v>
      </c>
      <c r="D523" s="142">
        <v>250000</v>
      </c>
      <c r="E523" s="33"/>
      <c r="F523" s="199"/>
      <c r="G523" s="199"/>
      <c r="H523" s="199"/>
    </row>
    <row r="524" spans="1:8" ht="12.75">
      <c r="A524" s="113"/>
      <c r="B524" s="14" t="s">
        <v>71</v>
      </c>
      <c r="C524" s="179" t="s">
        <v>72</v>
      </c>
      <c r="D524" s="142">
        <v>595000</v>
      </c>
      <c r="E524" s="33"/>
      <c r="F524" s="199"/>
      <c r="G524" s="199"/>
      <c r="H524" s="199"/>
    </row>
    <row r="525" spans="1:8" ht="12.75">
      <c r="A525" s="113"/>
      <c r="B525" s="14" t="s">
        <v>71</v>
      </c>
      <c r="C525" s="179" t="s">
        <v>70</v>
      </c>
      <c r="D525" s="142">
        <v>70000</v>
      </c>
      <c r="E525" s="33"/>
      <c r="F525" s="199"/>
      <c r="G525" s="199"/>
      <c r="H525" s="199"/>
    </row>
    <row r="526" spans="1:8" ht="12.75">
      <c r="A526" s="113"/>
      <c r="B526" s="14" t="s">
        <v>69</v>
      </c>
      <c r="C526" s="179" t="s">
        <v>68</v>
      </c>
      <c r="D526" s="142">
        <v>150000</v>
      </c>
      <c r="E526" s="33"/>
      <c r="F526" s="199"/>
      <c r="G526" s="199"/>
      <c r="H526" s="199"/>
    </row>
    <row r="527" spans="1:8" ht="12.75">
      <c r="A527" s="113"/>
      <c r="B527" s="14" t="s">
        <v>67</v>
      </c>
      <c r="C527" s="179" t="s">
        <v>66</v>
      </c>
      <c r="D527" s="142">
        <v>50000</v>
      </c>
      <c r="E527" s="33"/>
      <c r="F527" s="199"/>
      <c r="G527" s="199"/>
      <c r="H527" s="199"/>
    </row>
    <row r="528" spans="1:8" ht="12.75">
      <c r="A528" s="113"/>
      <c r="B528" s="14" t="s">
        <v>65</v>
      </c>
      <c r="C528" s="179" t="s">
        <v>64</v>
      </c>
      <c r="D528" s="142">
        <v>116012</v>
      </c>
      <c r="E528" s="33"/>
      <c r="F528" s="199"/>
      <c r="G528" s="199"/>
      <c r="H528" s="199"/>
    </row>
    <row r="529" spans="1:8" ht="12.75">
      <c r="A529" s="113"/>
      <c r="B529" s="14" t="s">
        <v>63</v>
      </c>
      <c r="C529" s="179" t="s">
        <v>62</v>
      </c>
      <c r="D529" s="142">
        <v>75000</v>
      </c>
      <c r="E529" s="33"/>
      <c r="F529" s="199"/>
      <c r="G529" s="199"/>
      <c r="H529" s="199"/>
    </row>
    <row r="530" spans="1:8" ht="12.75">
      <c r="A530" s="113"/>
      <c r="B530" s="14" t="s">
        <v>314</v>
      </c>
      <c r="C530" s="179" t="s">
        <v>354</v>
      </c>
      <c r="D530" s="142">
        <v>1261425</v>
      </c>
      <c r="E530" s="33"/>
      <c r="F530" s="199"/>
      <c r="G530" s="199"/>
      <c r="H530" s="199"/>
    </row>
    <row r="531" spans="1:8" ht="12.75">
      <c r="A531" s="113"/>
      <c r="B531" s="14" t="s">
        <v>328</v>
      </c>
      <c r="C531" s="179" t="s">
        <v>381</v>
      </c>
      <c r="D531" s="142">
        <v>145353</v>
      </c>
      <c r="E531" s="33"/>
      <c r="F531" s="199"/>
      <c r="G531" s="199"/>
      <c r="H531" s="199"/>
    </row>
    <row r="532" spans="1:8" ht="25.5">
      <c r="A532" s="113"/>
      <c r="B532" s="14" t="s">
        <v>330</v>
      </c>
      <c r="C532" s="179" t="s">
        <v>382</v>
      </c>
      <c r="D532" s="142">
        <v>43100</v>
      </c>
      <c r="E532" s="33"/>
      <c r="F532" s="199"/>
      <c r="G532" s="199"/>
      <c r="H532" s="199"/>
    </row>
    <row r="533" spans="1:8" s="98" customFormat="1" ht="25.5">
      <c r="A533" s="113"/>
      <c r="B533" s="104" t="s">
        <v>328</v>
      </c>
      <c r="C533" s="182" t="s">
        <v>664</v>
      </c>
      <c r="D533" s="33"/>
      <c r="E533" s="143">
        <v>175668</v>
      </c>
      <c r="F533" s="199"/>
      <c r="G533" s="199"/>
      <c r="H533" s="199"/>
    </row>
    <row r="534" spans="1:8" s="98" customFormat="1" ht="12.75">
      <c r="A534" s="113"/>
      <c r="B534" s="103" t="s">
        <v>767</v>
      </c>
      <c r="C534" s="181" t="s">
        <v>707</v>
      </c>
      <c r="D534" s="33"/>
      <c r="E534" s="143">
        <v>76860</v>
      </c>
      <c r="F534" s="199"/>
      <c r="G534" s="199"/>
      <c r="H534" s="199"/>
    </row>
    <row r="535" spans="1:8" s="98" customFormat="1" ht="13.5" thickBot="1">
      <c r="A535" s="113"/>
      <c r="B535" s="101" t="s">
        <v>807</v>
      </c>
      <c r="C535" s="179" t="s">
        <v>732</v>
      </c>
      <c r="D535" s="33"/>
      <c r="E535" s="142">
        <v>249375</v>
      </c>
      <c r="F535" s="199"/>
      <c r="G535" s="199"/>
      <c r="H535" s="199"/>
    </row>
    <row r="536" spans="1:8" s="98" customFormat="1" ht="13.5" thickBot="1">
      <c r="A536" s="116"/>
      <c r="B536" s="7"/>
      <c r="C536" s="186" t="s">
        <v>901</v>
      </c>
      <c r="D536" s="167">
        <v>3355890</v>
      </c>
      <c r="E536" s="166">
        <v>501903</v>
      </c>
      <c r="F536" s="199"/>
      <c r="G536" s="199"/>
      <c r="H536" s="199"/>
    </row>
    <row r="537" spans="1:8" s="98" customFormat="1" ht="13.5" thickBot="1">
      <c r="A537" s="127"/>
      <c r="B537" s="128"/>
      <c r="C537" s="129"/>
      <c r="D537" s="194"/>
      <c r="E537" s="163"/>
      <c r="F537" s="199"/>
      <c r="G537" s="199"/>
      <c r="H537" s="199"/>
    </row>
    <row r="538" spans="1:8" ht="12.75">
      <c r="A538" s="112" t="s">
        <v>902</v>
      </c>
      <c r="B538" s="18" t="s">
        <v>61</v>
      </c>
      <c r="C538" s="177" t="s">
        <v>60</v>
      </c>
      <c r="D538" s="125">
        <v>200000</v>
      </c>
      <c r="E538" s="160">
        <v>0</v>
      </c>
      <c r="F538" s="199"/>
      <c r="G538" s="199"/>
      <c r="H538" s="199"/>
    </row>
    <row r="539" spans="1:8" ht="12.75">
      <c r="A539" s="113"/>
      <c r="B539" s="14" t="s">
        <v>59</v>
      </c>
      <c r="C539" s="179" t="s">
        <v>49</v>
      </c>
      <c r="D539" s="142">
        <v>200000</v>
      </c>
      <c r="E539" s="33"/>
      <c r="F539" s="199"/>
      <c r="G539" s="199"/>
      <c r="H539" s="199"/>
    </row>
    <row r="540" spans="1:8" ht="12.75">
      <c r="A540" s="113"/>
      <c r="B540" s="14" t="s">
        <v>57</v>
      </c>
      <c r="C540" s="179" t="s">
        <v>58</v>
      </c>
      <c r="D540" s="142">
        <v>515736</v>
      </c>
      <c r="E540" s="33"/>
      <c r="F540" s="199"/>
      <c r="G540" s="199"/>
      <c r="H540" s="199"/>
    </row>
    <row r="541" spans="1:8" ht="12.75">
      <c r="A541" s="113"/>
      <c r="B541" s="14" t="s">
        <v>57</v>
      </c>
      <c r="C541" s="179" t="s">
        <v>56</v>
      </c>
      <c r="D541" s="142">
        <v>93750</v>
      </c>
      <c r="E541" s="33"/>
      <c r="F541" s="199"/>
      <c r="G541" s="199"/>
      <c r="H541" s="199"/>
    </row>
    <row r="542" spans="1:8" ht="12.75">
      <c r="A542" s="113"/>
      <c r="B542" s="14" t="s">
        <v>55</v>
      </c>
      <c r="C542" s="179" t="s">
        <v>54</v>
      </c>
      <c r="D542" s="142">
        <v>170000</v>
      </c>
      <c r="E542" s="33"/>
      <c r="F542" s="199"/>
      <c r="G542" s="199"/>
      <c r="H542" s="199"/>
    </row>
    <row r="543" spans="1:8" ht="12.75">
      <c r="A543" s="113"/>
      <c r="B543" s="14" t="s">
        <v>344</v>
      </c>
      <c r="C543" s="179" t="s">
        <v>402</v>
      </c>
      <c r="D543" s="142">
        <v>470000</v>
      </c>
      <c r="E543" s="33"/>
      <c r="F543" s="199"/>
      <c r="G543" s="199"/>
      <c r="H543" s="199"/>
    </row>
    <row r="544" spans="1:8" ht="12.75">
      <c r="A544" s="113"/>
      <c r="B544" s="96" t="s">
        <v>600</v>
      </c>
      <c r="C544" s="180" t="s">
        <v>595</v>
      </c>
      <c r="D544" s="142">
        <v>354862</v>
      </c>
      <c r="E544" s="33"/>
      <c r="F544" s="199"/>
      <c r="G544" s="199"/>
      <c r="H544" s="199"/>
    </row>
    <row r="545" spans="1:8" s="97" customFormat="1" ht="12.75">
      <c r="A545" s="113"/>
      <c r="B545" s="96" t="s">
        <v>341</v>
      </c>
      <c r="C545" s="180" t="s">
        <v>50</v>
      </c>
      <c r="D545" s="142">
        <v>258000</v>
      </c>
      <c r="E545" s="33"/>
      <c r="F545" s="199"/>
      <c r="G545" s="199"/>
      <c r="H545" s="199"/>
    </row>
    <row r="546" spans="1:8" s="98" customFormat="1" ht="12.75">
      <c r="A546" s="113"/>
      <c r="B546" s="103" t="s">
        <v>665</v>
      </c>
      <c r="C546" s="181" t="s">
        <v>666</v>
      </c>
      <c r="D546" s="33"/>
      <c r="E546" s="143">
        <v>52000</v>
      </c>
      <c r="F546" s="199"/>
      <c r="G546" s="199"/>
      <c r="H546" s="199"/>
    </row>
    <row r="547" spans="1:8" s="98" customFormat="1" ht="13.5" thickBot="1">
      <c r="A547" s="113"/>
      <c r="B547" s="103" t="s">
        <v>768</v>
      </c>
      <c r="C547" s="181" t="s">
        <v>708</v>
      </c>
      <c r="D547" s="33"/>
      <c r="E547" s="143">
        <v>343607</v>
      </c>
      <c r="F547" s="199"/>
      <c r="G547" s="199"/>
      <c r="H547" s="199"/>
    </row>
    <row r="548" spans="1:8" s="98" customFormat="1" ht="13.5" thickBot="1">
      <c r="A548" s="116"/>
      <c r="B548" s="147"/>
      <c r="C548" s="183" t="s">
        <v>903</v>
      </c>
      <c r="D548" s="167">
        <v>2262348</v>
      </c>
      <c r="E548" s="166">
        <v>395607</v>
      </c>
      <c r="F548" s="199"/>
      <c r="G548" s="199"/>
      <c r="H548" s="199"/>
    </row>
    <row r="549" spans="1:8" s="98" customFormat="1" ht="13.5" thickBot="1">
      <c r="A549" s="127"/>
      <c r="B549" s="133"/>
      <c r="C549" s="133"/>
      <c r="D549" s="194"/>
      <c r="E549" s="163"/>
      <c r="F549" s="199"/>
      <c r="G549" s="199"/>
      <c r="H549" s="199"/>
    </row>
    <row r="550" spans="1:8" ht="12.75">
      <c r="A550" s="114" t="s">
        <v>904</v>
      </c>
      <c r="B550" s="14" t="s">
        <v>53</v>
      </c>
      <c r="C550" s="177" t="s">
        <v>52</v>
      </c>
      <c r="D550" s="146">
        <v>553075</v>
      </c>
      <c r="E550" s="175">
        <v>0</v>
      </c>
      <c r="F550" s="199"/>
      <c r="G550" s="199"/>
      <c r="H550" s="199"/>
    </row>
    <row r="551" spans="1:8" ht="12.75">
      <c r="A551" s="113"/>
      <c r="B551" s="14" t="s">
        <v>51</v>
      </c>
      <c r="C551" s="179" t="s">
        <v>50</v>
      </c>
      <c r="D551" s="142">
        <v>351093</v>
      </c>
      <c r="E551" s="33"/>
      <c r="F551" s="199"/>
      <c r="G551" s="199"/>
      <c r="H551" s="199"/>
    </row>
    <row r="552" spans="1:8" ht="12.75">
      <c r="A552" s="113"/>
      <c r="B552" s="14" t="s">
        <v>425</v>
      </c>
      <c r="C552" s="179" t="s">
        <v>383</v>
      </c>
      <c r="D552" s="142">
        <v>208500</v>
      </c>
      <c r="E552" s="33"/>
      <c r="F552" s="199"/>
      <c r="G552" s="199"/>
      <c r="H552" s="199"/>
    </row>
    <row r="553" spans="1:8" ht="12.75">
      <c r="A553" s="113"/>
      <c r="B553" s="14" t="s">
        <v>432</v>
      </c>
      <c r="C553" s="179" t="s">
        <v>400</v>
      </c>
      <c r="D553" s="142">
        <v>1197092</v>
      </c>
      <c r="E553" s="33"/>
      <c r="F553" s="199"/>
      <c r="G553" s="199"/>
      <c r="H553" s="199"/>
    </row>
    <row r="554" spans="1:8" ht="12.75">
      <c r="A554" s="113"/>
      <c r="B554" s="14" t="s">
        <v>346</v>
      </c>
      <c r="C554" s="179" t="s">
        <v>405</v>
      </c>
      <c r="D554" s="142">
        <v>2171952</v>
      </c>
      <c r="E554" s="33"/>
      <c r="F554" s="199"/>
      <c r="G554" s="199"/>
      <c r="H554" s="199"/>
    </row>
    <row r="555" spans="1:8" ht="12.75">
      <c r="A555" s="115"/>
      <c r="B555" s="94" t="s">
        <v>340</v>
      </c>
      <c r="C555" s="180" t="s">
        <v>391</v>
      </c>
      <c r="D555" s="145">
        <v>346000</v>
      </c>
      <c r="E555" s="33"/>
      <c r="F555" s="199"/>
      <c r="G555" s="199"/>
      <c r="H555" s="199"/>
    </row>
    <row r="556" spans="1:8" ht="12.75">
      <c r="A556" s="113"/>
      <c r="B556" s="96" t="s">
        <v>573</v>
      </c>
      <c r="C556" s="180" t="s">
        <v>596</v>
      </c>
      <c r="D556" s="142">
        <v>915487</v>
      </c>
      <c r="E556" s="33"/>
      <c r="F556" s="199"/>
      <c r="G556" s="199"/>
      <c r="H556" s="199"/>
    </row>
    <row r="557" spans="1:8" ht="12.75">
      <c r="A557" s="113"/>
      <c r="B557" s="14" t="s">
        <v>602</v>
      </c>
      <c r="C557" s="179" t="s">
        <v>49</v>
      </c>
      <c r="D557" s="142">
        <v>170967</v>
      </c>
      <c r="E557" s="33"/>
      <c r="F557" s="199"/>
      <c r="G557" s="199"/>
      <c r="H557" s="199"/>
    </row>
    <row r="558" spans="1:8" ht="12.75">
      <c r="A558" s="113"/>
      <c r="B558" s="103" t="s">
        <v>346</v>
      </c>
      <c r="C558" s="181" t="s">
        <v>667</v>
      </c>
      <c r="D558" s="142"/>
      <c r="E558" s="143">
        <v>639975</v>
      </c>
      <c r="F558" s="199"/>
      <c r="G558" s="199"/>
      <c r="H558" s="199"/>
    </row>
    <row r="559" spans="1:8" ht="12.75">
      <c r="A559" s="113"/>
      <c r="B559" s="103" t="s">
        <v>818</v>
      </c>
      <c r="C559" s="181" t="s">
        <v>668</v>
      </c>
      <c r="D559" s="142"/>
      <c r="E559" s="143">
        <v>418720</v>
      </c>
      <c r="F559" s="199"/>
      <c r="G559" s="199"/>
      <c r="H559" s="199"/>
    </row>
    <row r="560" spans="1:8" ht="12.75">
      <c r="A560" s="113"/>
      <c r="B560" s="103" t="s">
        <v>832</v>
      </c>
      <c r="C560" s="181" t="s">
        <v>669</v>
      </c>
      <c r="D560" s="142"/>
      <c r="E560" s="143">
        <v>105000</v>
      </c>
      <c r="F560" s="199"/>
      <c r="G560" s="199"/>
      <c r="H560" s="199"/>
    </row>
    <row r="561" spans="1:8" ht="12.75">
      <c r="A561" s="113"/>
      <c r="B561" s="101" t="s">
        <v>818</v>
      </c>
      <c r="C561" s="179" t="s">
        <v>596</v>
      </c>
      <c r="D561" s="142"/>
      <c r="E561" s="142">
        <v>374901</v>
      </c>
      <c r="F561" s="199"/>
      <c r="G561" s="199"/>
      <c r="H561" s="199"/>
    </row>
    <row r="562" spans="1:8" ht="12.75">
      <c r="A562" s="113"/>
      <c r="B562" s="101" t="s">
        <v>808</v>
      </c>
      <c r="C562" s="179" t="s">
        <v>685</v>
      </c>
      <c r="D562" s="142"/>
      <c r="E562" s="142">
        <v>749365</v>
      </c>
      <c r="F562" s="199"/>
      <c r="G562" s="199"/>
      <c r="H562" s="199"/>
    </row>
    <row r="563" spans="1:8" ht="12.75">
      <c r="A563" s="113"/>
      <c r="B563" s="101" t="s">
        <v>757</v>
      </c>
      <c r="C563" s="179" t="s">
        <v>391</v>
      </c>
      <c r="D563" s="142"/>
      <c r="E563" s="142">
        <v>139000</v>
      </c>
      <c r="F563" s="199"/>
      <c r="G563" s="199"/>
      <c r="H563" s="199"/>
    </row>
    <row r="564" spans="1:8" ht="12.75">
      <c r="A564" s="113"/>
      <c r="B564" s="103" t="s">
        <v>769</v>
      </c>
      <c r="C564" s="181" t="s">
        <v>709</v>
      </c>
      <c r="D564" s="142"/>
      <c r="E564" s="143">
        <v>143000</v>
      </c>
      <c r="F564" s="199"/>
      <c r="G564" s="199"/>
      <c r="H564" s="199"/>
    </row>
    <row r="565" spans="1:8" ht="12.75">
      <c r="A565" s="113"/>
      <c r="B565" s="101" t="s">
        <v>808</v>
      </c>
      <c r="C565" s="179" t="s">
        <v>858</v>
      </c>
      <c r="D565" s="142"/>
      <c r="E565" s="142">
        <v>150099</v>
      </c>
      <c r="F565" s="199"/>
      <c r="G565" s="199"/>
      <c r="H565" s="199"/>
    </row>
    <row r="566" spans="1:8" ht="13.5" thickBot="1">
      <c r="A566" s="113"/>
      <c r="B566" s="101" t="s">
        <v>809</v>
      </c>
      <c r="C566" s="179" t="s">
        <v>733</v>
      </c>
      <c r="D566" s="142"/>
      <c r="E566" s="142">
        <v>171615</v>
      </c>
      <c r="F566" s="199"/>
      <c r="G566" s="199"/>
      <c r="H566" s="199"/>
    </row>
    <row r="567" spans="1:8" ht="13.5" thickBot="1">
      <c r="A567" s="116"/>
      <c r="B567" s="7"/>
      <c r="C567" s="186" t="s">
        <v>905</v>
      </c>
      <c r="D567" s="167">
        <v>5914166</v>
      </c>
      <c r="E567" s="166">
        <v>2891675</v>
      </c>
      <c r="F567" s="199"/>
      <c r="G567" s="199"/>
      <c r="H567" s="199"/>
    </row>
    <row r="568" spans="2:8" ht="13.5" thickBot="1">
      <c r="B568" s="199"/>
      <c r="F568" s="199"/>
      <c r="G568" s="199"/>
      <c r="H568" s="199"/>
    </row>
    <row r="569" spans="2:8" ht="13.5" thickBot="1">
      <c r="B569" s="110" t="s">
        <v>603</v>
      </c>
      <c r="D569" s="132">
        <v>196916943.245</v>
      </c>
      <c r="E569" s="154">
        <v>68682770</v>
      </c>
      <c r="F569" s="110" t="s">
        <v>911</v>
      </c>
      <c r="G569" s="199"/>
      <c r="H569" s="199"/>
    </row>
    <row r="570" spans="2:8" ht="12.75">
      <c r="B570" s="199"/>
      <c r="F570" s="199"/>
      <c r="G570" s="199"/>
      <c r="H570" s="199"/>
    </row>
    <row r="571" spans="1:8" ht="12.75">
      <c r="A571" s="157" t="s">
        <v>911</v>
      </c>
      <c r="B571" s="199" t="s">
        <v>912</v>
      </c>
      <c r="F571" s="199"/>
      <c r="G571" s="199"/>
      <c r="H571" s="199"/>
    </row>
    <row r="572" spans="2:8" ht="12.75">
      <c r="B572" s="199" t="s">
        <v>913</v>
      </c>
      <c r="F572" s="199"/>
      <c r="G572" s="199"/>
      <c r="H572" s="199"/>
    </row>
  </sheetData>
  <sheetProtection/>
  <mergeCells count="64">
    <mergeCell ref="A1:D1"/>
    <mergeCell ref="E1:H1"/>
    <mergeCell ref="I1:L1"/>
    <mergeCell ref="M1:P1"/>
    <mergeCell ref="Q1:T1"/>
    <mergeCell ref="U1:X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Y1:AB1"/>
    <mergeCell ref="AC1:AF1"/>
    <mergeCell ref="AG1:AJ1"/>
    <mergeCell ref="AK1:AN1"/>
    <mergeCell ref="AO1:AR1"/>
    <mergeCell ref="AS1:AV1"/>
    <mergeCell ref="EO1:ER1"/>
    <mergeCell ref="ES1:EV1"/>
    <mergeCell ref="EW1:EZ1"/>
    <mergeCell ref="FA1:FD1"/>
    <mergeCell ref="FE1:FH1"/>
    <mergeCell ref="FI1:FL1"/>
    <mergeCell ref="DQ1:DT1"/>
    <mergeCell ref="DU1:DX1"/>
    <mergeCell ref="DY1:EB1"/>
    <mergeCell ref="EC1:EF1"/>
    <mergeCell ref="EG1:EJ1"/>
    <mergeCell ref="EK1:EN1"/>
    <mergeCell ref="CS1:CV1"/>
    <mergeCell ref="CW1:CZ1"/>
    <mergeCell ref="DA1:DD1"/>
    <mergeCell ref="DE1:DH1"/>
    <mergeCell ref="DI1:DL1"/>
    <mergeCell ref="DM1:DP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HE1:HH1"/>
    <mergeCell ref="FM1:FP1"/>
    <mergeCell ref="FQ1:FT1"/>
    <mergeCell ref="FU1:FX1"/>
    <mergeCell ref="FY1:GB1"/>
    <mergeCell ref="GC1:GF1"/>
    <mergeCell ref="GG1:GJ1"/>
    <mergeCell ref="IG1:IJ1"/>
    <mergeCell ref="IK1:IN1"/>
    <mergeCell ref="IO1:IR1"/>
    <mergeCell ref="IS1:IV1"/>
  </mergeCells>
  <printOptions/>
  <pageMargins left="0.7" right="0.7" top="0.75" bottom="0.75" header="0.3" footer="0.3"/>
  <pageSetup fitToHeight="10" fitToWidth="1" orientation="landscape" paperSize="5" scale="63" r:id="rId1"/>
  <rowBreaks count="4" manualBreakCount="4">
    <brk id="119" max="255" man="1"/>
    <brk id="232" max="255" man="1"/>
    <brk id="349" max="255" man="1"/>
    <brk id="4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Land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Wyoming</dc:creator>
  <cp:keywords/>
  <dc:description/>
  <cp:lastModifiedBy>State of Wyoming</cp:lastModifiedBy>
  <cp:lastPrinted>2007-09-05T22:00:51Z</cp:lastPrinted>
  <dcterms:created xsi:type="dcterms:W3CDTF">2007-08-22T17:24:28Z</dcterms:created>
  <dcterms:modified xsi:type="dcterms:W3CDTF">2007-09-06T17:05:15Z</dcterms:modified>
  <cp:category/>
  <cp:version/>
  <cp:contentType/>
  <cp:contentStatus/>
</cp:coreProperties>
</file>