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7580" windowHeight="13170" tabRatio="646" activeTab="0"/>
  </bookViews>
  <sheets>
    <sheet name="CTY 02" sheetId="1" r:id="rId1"/>
    <sheet name="CTY 05" sheetId="2" r:id="rId2"/>
    <sheet name="CTY 07" sheetId="3" r:id="rId3"/>
    <sheet name="CTY 08" sheetId="4" r:id="rId4"/>
    <sheet name="CTY 09" sheetId="5" r:id="rId5"/>
    <sheet name="CTY 14" sheetId="6" r:id="rId6"/>
    <sheet name="CTY 18" sheetId="7" r:id="rId7"/>
    <sheet name="CTY 20" sheetId="8" r:id="rId8"/>
    <sheet name="CTY 21" sheetId="9" r:id="rId9"/>
    <sheet name="Roll Up by County" sheetId="10" r:id="rId10"/>
  </sheets>
  <definedNames>
    <definedName name="_xlnm.Print_Area" localSheetId="0">'CTY 02'!$A$1:$O$36</definedName>
    <definedName name="_xlnm.Print_Area" localSheetId="9">'Roll Up by County'!$A$1:$F$71</definedName>
    <definedName name="_xlnm.Print_Titles" localSheetId="9">'Roll Up by County'!$6:$8</definedName>
  </definedNames>
  <calcPr fullCalcOnLoad="1"/>
</workbook>
</file>

<file path=xl/sharedStrings.xml><?xml version="1.0" encoding="utf-8"?>
<sst xmlns="http://schemas.openxmlformats.org/spreadsheetml/2006/main" count="963" uniqueCount="73">
  <si>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</si>
  <si>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</si>
  <si>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</si>
  <si>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</si>
  <si>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</si>
  <si>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</si>
  <si>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</si>
  <si>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</si>
  <si>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</si>
  <si>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</si>
  <si>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</si>
  <si>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</si>
  <si>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LARAMIE COUNTY</t>
  </si>
  <si>
    <t>LARAMIE</t>
  </si>
  <si>
    <t>CHEYENNE</t>
  </si>
  <si>
    <t>BURNS</t>
  </si>
  <si>
    <t>ALBIN</t>
  </si>
  <si>
    <t>PINE BLUFFS</t>
  </si>
  <si>
    <t>ALBANY COUNTY</t>
  </si>
  <si>
    <t>ROCK RIVER</t>
  </si>
  <si>
    <t>GOSHEN</t>
  </si>
  <si>
    <t>FT. LARAMIE</t>
  </si>
  <si>
    <t>LA GRANGE</t>
  </si>
  <si>
    <t>LINGLE</t>
  </si>
  <si>
    <t>TORRINGTON</t>
  </si>
  <si>
    <t>YODER</t>
  </si>
  <si>
    <t>PLATTE</t>
  </si>
  <si>
    <t>CHUGWATER</t>
  </si>
  <si>
    <t>GUERNSEY</t>
  </si>
  <si>
    <t>WHEATLAND</t>
  </si>
  <si>
    <t>GLENDO</t>
  </si>
  <si>
    <t>HARTVILLE</t>
  </si>
  <si>
    <t>BIG HORN</t>
  </si>
  <si>
    <t>BASIN</t>
  </si>
  <si>
    <t>BYRON</t>
  </si>
  <si>
    <t>COWLEY</t>
  </si>
  <si>
    <t>DEAVER</t>
  </si>
  <si>
    <t>GREYBULL</t>
  </si>
  <si>
    <t>LOVELL</t>
  </si>
  <si>
    <t>MANDERSON</t>
  </si>
  <si>
    <t>BURLINGTON</t>
  </si>
  <si>
    <t>FRANNIE</t>
  </si>
  <si>
    <t>NIOBRARA</t>
  </si>
  <si>
    <t>LUSK</t>
  </si>
  <si>
    <t>MANVILLE</t>
  </si>
  <si>
    <t>VAN TASSELL</t>
  </si>
  <si>
    <t>CROOK</t>
  </si>
  <si>
    <t>MOORCROFT</t>
  </si>
  <si>
    <t>SUNDANCE</t>
  </si>
  <si>
    <t>HULETT</t>
  </si>
  <si>
    <t>PINE HAVEN</t>
  </si>
  <si>
    <t>WASHAKIE</t>
  </si>
  <si>
    <t>TENSLEEP</t>
  </si>
  <si>
    <t>WORLAND</t>
  </si>
  <si>
    <t>WESTON</t>
  </si>
  <si>
    <t>NEWCASTLE</t>
  </si>
  <si>
    <t>UPTON</t>
  </si>
  <si>
    <t>Total</t>
  </si>
  <si>
    <t>Local Gov't Share State Sales &amp; Use Taxes</t>
  </si>
  <si>
    <t>Fiscal Year 2006</t>
  </si>
  <si>
    <t>Fiscal Year 2007</t>
  </si>
  <si>
    <t>% Change</t>
  </si>
  <si>
    <t xml:space="preserve">    </t>
  </si>
  <si>
    <t>TOTAL</t>
  </si>
  <si>
    <t>Sales/Use Tax Per Capta Ranking</t>
  </si>
  <si>
    <t>Per Capital Distribution</t>
  </si>
  <si>
    <t>Estimate</t>
  </si>
  <si>
    <t>Actual</t>
  </si>
  <si>
    <t xml:space="preserve">Local Government Share </t>
  </si>
  <si>
    <t>Sales &amp; Use Tax</t>
  </si>
  <si>
    <t>Local Government Distributions</t>
  </si>
  <si>
    <t>Cities and Towns</t>
  </si>
  <si>
    <t>Section 316, 319 and 328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</si>
</sst>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#,##0.000"/>
    <numFmt numFmtId="168" formatCode="[$-409]dddd\,\ mmmm\ dd\,\ yyyy"/>
    <numFmt numFmtId="169" formatCode="[$-409]h:mm:ss\ AM/PM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"/>
    <numFmt numFmtId="178" formatCode="0.000%"/>
    <numFmt numFmtId="179" formatCode="0.000000%"/>
    <numFmt numFmtId="180" formatCode="[$-409]mmmm\ d\,\ yyyy;@"/>
  </numFmts>
  <fonts count="42">
    <font>
      <sz val="12"/>
      <name val="Britannic Bold"/>
      <family val="0"/>
    </font>
    <font>
      <b/>
      <sz val="12"/>
      <name val="Britannic Bold"/>
      <family val="0"/>
    </font>
    <font>
      <i/>
      <sz val="12"/>
      <name val="Britannic Bold"/>
      <family val="0"/>
    </font>
    <font>
      <b/>
      <i/>
      <sz val="12"/>
      <name val="Britannic Bold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Britannic Bol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2" fontId="0" fillId="7" borderId="0" xfId="0" applyNumberFormat="1" applyFill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1" xfId="0" applyFont="1" applyFill="1" applyBorder="1" applyAlignment="1">
      <alignment horizontal="left"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0" fillId="0" borderId="0" xfId="44" applyFont="1" applyBorder="1" applyAlignment="1">
      <alignment/>
    </xf>
    <xf numFmtId="44" fontId="5" fillId="0" borderId="0" xfId="44" applyFont="1" applyFill="1" applyAlignment="1">
      <alignment/>
    </xf>
    <xf numFmtId="0" fontId="0" fillId="0" borderId="0" xfId="0" applyFill="1" applyBorder="1" applyAlignment="1">
      <alignment/>
    </xf>
    <xf numFmtId="44" fontId="4" fillId="33" borderId="12" xfId="44" applyFont="1" applyFill="1" applyBorder="1" applyAlignment="1">
      <alignment horizontal="center"/>
    </xf>
    <xf numFmtId="44" fontId="4" fillId="33" borderId="13" xfId="44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0" fillId="0" borderId="19" xfId="44" applyFont="1" applyBorder="1" applyAlignment="1">
      <alignment/>
    </xf>
    <xf numFmtId="44" fontId="0" fillId="0" borderId="20" xfId="44" applyFont="1" applyFill="1" applyBorder="1" applyAlignment="1">
      <alignment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44" fontId="4" fillId="33" borderId="23" xfId="44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4" fontId="7" fillId="0" borderId="0" xfId="44" applyFont="1" applyAlignment="1">
      <alignment horizontal="left"/>
    </xf>
    <xf numFmtId="0" fontId="4" fillId="0" borderId="17" xfId="0" applyFont="1" applyFill="1" applyBorder="1" applyAlignment="1">
      <alignment horizontal="left"/>
    </xf>
    <xf numFmtId="44" fontId="0" fillId="0" borderId="20" xfId="44" applyFont="1" applyBorder="1" applyAlignment="1">
      <alignment/>
    </xf>
    <xf numFmtId="44" fontId="4" fillId="0" borderId="21" xfId="44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5" fillId="0" borderId="0" xfId="44" applyFont="1" applyFill="1" applyAlignment="1">
      <alignment horizontal="center"/>
    </xf>
    <xf numFmtId="9" fontId="0" fillId="0" borderId="20" xfId="57" applyFont="1" applyFill="1" applyBorder="1" applyAlignment="1">
      <alignment horizontal="center"/>
    </xf>
    <xf numFmtId="44" fontId="0" fillId="0" borderId="21" xfId="44" applyFont="1" applyBorder="1" applyAlignment="1">
      <alignment horizontal="center"/>
    </xf>
    <xf numFmtId="178" fontId="0" fillId="0" borderId="21" xfId="57" applyNumberFormat="1" applyFont="1" applyBorder="1" applyAlignment="1">
      <alignment horizontal="center"/>
    </xf>
    <xf numFmtId="44" fontId="0" fillId="0" borderId="22" xfId="44" applyFont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4" fontId="0" fillId="0" borderId="0" xfId="0" applyNumberFormat="1" applyBorder="1" applyAlignment="1">
      <alignment/>
    </xf>
    <xf numFmtId="178" fontId="0" fillId="0" borderId="0" xfId="57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78" fontId="0" fillId="0" borderId="16" xfId="57" applyNumberFormat="1" applyFont="1" applyBorder="1" applyAlignment="1">
      <alignment/>
    </xf>
    <xf numFmtId="178" fontId="0" fillId="0" borderId="24" xfId="57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78" fontId="5" fillId="0" borderId="24" xfId="57" applyNumberFormat="1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78" fontId="0" fillId="0" borderId="25" xfId="57" applyNumberFormat="1" applyFont="1" applyBorder="1" applyAlignment="1">
      <alignment/>
    </xf>
    <xf numFmtId="0" fontId="0" fillId="0" borderId="20" xfId="0" applyBorder="1" applyAlignment="1">
      <alignment/>
    </xf>
    <xf numFmtId="4" fontId="4" fillId="34" borderId="21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0" xfId="0" applyFill="1" applyBorder="1" applyAlignment="1">
      <alignment/>
    </xf>
    <xf numFmtId="4" fontId="4" fillId="34" borderId="23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44" fontId="4" fillId="34" borderId="23" xfId="44" applyFont="1" applyFill="1" applyBorder="1" applyAlignment="1">
      <alignment horizontal="center"/>
    </xf>
    <xf numFmtId="178" fontId="4" fillId="34" borderId="13" xfId="57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4" fillId="0" borderId="17" xfId="0" applyFont="1" applyBorder="1" applyAlignment="1">
      <alignment horizontal="left"/>
    </xf>
    <xf numFmtId="4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" fontId="4" fillId="34" borderId="1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" fontId="0" fillId="0" borderId="0" xfId="0" applyNumberFormat="1" applyFont="1" applyBorder="1" applyAlignment="1" quotePrefix="1">
      <alignment horizontal="center"/>
    </xf>
    <xf numFmtId="4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" fontId="5" fillId="0" borderId="20" xfId="0" applyNumberFormat="1" applyFont="1" applyBorder="1" applyAlignment="1">
      <alignment/>
    </xf>
    <xf numFmtId="4" fontId="0" fillId="0" borderId="21" xfId="0" applyNumberFormat="1" applyFont="1" applyBorder="1" applyAlignment="1" quotePrefix="1">
      <alignment horizontal="center"/>
    </xf>
    <xf numFmtId="4" fontId="0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9" xfId="0" applyNumberFormat="1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178" fontId="0" fillId="0" borderId="24" xfId="0" applyNumberFormat="1" applyFill="1" applyBorder="1" applyAlignment="1">
      <alignment/>
    </xf>
    <xf numFmtId="4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44" fontId="5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4" fontId="4" fillId="0" borderId="17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21" xfId="0" applyNumberFormat="1" applyFont="1" applyBorder="1" applyAlignment="1">
      <alignment/>
    </xf>
    <xf numFmtId="44" fontId="5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22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4" fontId="4" fillId="34" borderId="11" xfId="44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178" fontId="4" fillId="34" borderId="23" xfId="57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4" fontId="4" fillId="0" borderId="11" xfId="0" applyNumberFormat="1" applyFont="1" applyBorder="1" applyAlignment="1">
      <alignment/>
    </xf>
    <xf numFmtId="44" fontId="4" fillId="0" borderId="23" xfId="0" applyNumberFormat="1" applyFont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/>
    </xf>
    <xf numFmtId="14" fontId="4" fillId="34" borderId="23" xfId="0" applyNumberFormat="1" applyFont="1" applyFill="1" applyBorder="1" applyAlignment="1">
      <alignment horizontal="center"/>
    </xf>
    <xf numFmtId="14" fontId="4" fillId="34" borderId="23" xfId="0" applyNumberFormat="1" applyFont="1" applyFill="1" applyBorder="1" applyAlignment="1">
      <alignment/>
    </xf>
    <xf numFmtId="44" fontId="4" fillId="0" borderId="23" xfId="0" applyNumberFormat="1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/>
    </xf>
    <xf numFmtId="1" fontId="4" fillId="34" borderId="23" xfId="0" applyNumberFormat="1" applyFont="1" applyFill="1" applyBorder="1" applyAlignment="1">
      <alignment horizontal="left"/>
    </xf>
    <xf numFmtId="1" fontId="4" fillId="34" borderId="23" xfId="0" applyNumberFormat="1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 horizontal="centerContinuous"/>
    </xf>
    <xf numFmtId="178" fontId="4" fillId="0" borderId="23" xfId="0" applyNumberFormat="1" applyFont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180" fontId="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tabSelected="1" zoomScalePageLayoutView="0" workbookViewId="0" topLeftCell="A1">
      <selection activeCell="F24" sqref="F24"/>
    </sheetView>
  </sheetViews>
  <sheetFormatPr defaultColWidth="8.796875" defaultRowHeight="15"/>
  <cols>
    <col min="1" max="1" width="24.3984375" style="1" customWidth="1"/>
    <col min="2" max="13" width="13.69921875" style="22" customWidth="1"/>
    <col min="14" max="14" width="14.69921875" style="22" bestFit="1" customWidth="1"/>
    <col min="15" max="15" width="11.59765625" style="45" customWidth="1"/>
  </cols>
  <sheetData>
    <row r="1" spans="1:2" ht="33.75" customHeight="1">
      <c r="A1" s="40" t="s">
        <v>58</v>
      </c>
      <c r="B1" s="41"/>
    </row>
    <row r="2" spans="2:15" s="4" customFormat="1" ht="15.75" thickBot="1">
      <c r="B2" s="23"/>
      <c r="C2" s="23"/>
      <c r="D2" s="23"/>
      <c r="E2" s="23"/>
      <c r="F2" s="25"/>
      <c r="G2" s="25"/>
      <c r="H2" s="23"/>
      <c r="I2" s="23"/>
      <c r="J2" s="23"/>
      <c r="K2" s="25"/>
      <c r="L2" s="23"/>
      <c r="M2" s="25"/>
      <c r="N2" s="25"/>
      <c r="O2" s="46"/>
    </row>
    <row r="3" spans="1:15" s="26" customFormat="1" ht="16.5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6"/>
      <c r="O3" s="47"/>
    </row>
    <row r="4" spans="1:15" ht="16.5" thickBot="1">
      <c r="A4" s="21" t="s">
        <v>12</v>
      </c>
      <c r="B4" s="39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8" t="s">
        <v>11</v>
      </c>
      <c r="N4" s="39" t="s">
        <v>57</v>
      </c>
      <c r="O4" s="39" t="s">
        <v>61</v>
      </c>
    </row>
    <row r="5" spans="1:15" ht="15.75">
      <c r="A5" s="32" t="s">
        <v>59</v>
      </c>
      <c r="B5" s="37">
        <v>436688.11000000004</v>
      </c>
      <c r="C5" s="24">
        <v>677770.86</v>
      </c>
      <c r="D5" s="43">
        <v>484379.23000000004</v>
      </c>
      <c r="E5" s="24">
        <v>490045.27</v>
      </c>
      <c r="F5" s="43">
        <v>436005.71</v>
      </c>
      <c r="G5" s="24">
        <v>432835.07</v>
      </c>
      <c r="H5" s="43">
        <v>513435.72</v>
      </c>
      <c r="I5" s="24">
        <v>522859.30000000005</v>
      </c>
      <c r="J5" s="43">
        <v>522140.81</v>
      </c>
      <c r="K5" s="43">
        <v>377372.33999999997</v>
      </c>
      <c r="L5" s="24">
        <v>547051.85</v>
      </c>
      <c r="M5" s="43">
        <v>515612.62</v>
      </c>
      <c r="N5" s="37">
        <f>SUM(B5:M5)</f>
        <v>5956196.889999999</v>
      </c>
      <c r="O5" s="48"/>
    </row>
    <row r="6" spans="1:15" ht="15.75">
      <c r="A6" s="33"/>
      <c r="B6" s="37"/>
      <c r="C6" s="24"/>
      <c r="D6" s="37"/>
      <c r="E6" s="24"/>
      <c r="F6" s="37"/>
      <c r="G6" s="24"/>
      <c r="H6" s="37"/>
      <c r="I6" s="24"/>
      <c r="J6" s="37"/>
      <c r="K6" s="37"/>
      <c r="L6" s="24"/>
      <c r="M6" s="37"/>
      <c r="N6" s="37"/>
      <c r="O6" s="49">
        <f>+(N7-N5)/N5</f>
        <v>-0.05192390475191262</v>
      </c>
    </row>
    <row r="7" spans="1:15" ht="15.75">
      <c r="A7" s="32" t="s">
        <v>60</v>
      </c>
      <c r="B7" s="37">
        <v>476361.91</v>
      </c>
      <c r="C7" s="24">
        <v>666579.82</v>
      </c>
      <c r="D7" s="37">
        <v>427619.58999999997</v>
      </c>
      <c r="E7" s="24">
        <v>487995.26</v>
      </c>
      <c r="F7" s="37">
        <v>499296.46</v>
      </c>
      <c r="G7" s="24">
        <v>372509.37</v>
      </c>
      <c r="H7" s="37">
        <v>489208.49</v>
      </c>
      <c r="I7" s="24">
        <v>458317.44</v>
      </c>
      <c r="J7" s="37">
        <v>392138.51</v>
      </c>
      <c r="K7" s="37">
        <v>446645.33999999997</v>
      </c>
      <c r="L7" s="24">
        <v>485603.99</v>
      </c>
      <c r="M7" s="37">
        <v>444651.70999999996</v>
      </c>
      <c r="N7" s="37">
        <f>SUM(B7:M7)</f>
        <v>5646927.890000001</v>
      </c>
      <c r="O7" s="48"/>
    </row>
    <row r="8" spans="1:15" ht="16.5" thickBot="1">
      <c r="A8" s="33"/>
      <c r="B8" s="37"/>
      <c r="C8" s="24"/>
      <c r="D8" s="37"/>
      <c r="E8" s="24"/>
      <c r="F8" s="37"/>
      <c r="G8" s="24"/>
      <c r="H8" s="37"/>
      <c r="I8" s="24"/>
      <c r="J8" s="37"/>
      <c r="K8" s="37"/>
      <c r="L8" s="24"/>
      <c r="M8" s="37"/>
      <c r="N8" s="37"/>
      <c r="O8" s="48"/>
    </row>
    <row r="9" spans="1:15" ht="16.5" thickBot="1">
      <c r="A9" s="51" t="s">
        <v>14</v>
      </c>
      <c r="B9" s="39" t="s">
        <v>0</v>
      </c>
      <c r="C9" s="27" t="s">
        <v>1</v>
      </c>
      <c r="D9" s="39" t="s">
        <v>2</v>
      </c>
      <c r="E9" s="27" t="s">
        <v>3</v>
      </c>
      <c r="F9" s="39" t="s">
        <v>4</v>
      </c>
      <c r="G9" s="27" t="s">
        <v>5</v>
      </c>
      <c r="H9" s="39" t="s">
        <v>6</v>
      </c>
      <c r="I9" s="27" t="s">
        <v>7</v>
      </c>
      <c r="J9" s="39" t="s">
        <v>8</v>
      </c>
      <c r="K9" s="39" t="s">
        <v>9</v>
      </c>
      <c r="L9" s="27" t="s">
        <v>10</v>
      </c>
      <c r="M9" s="39" t="s">
        <v>11</v>
      </c>
      <c r="N9" s="39" t="s">
        <v>57</v>
      </c>
      <c r="O9" s="39" t="s">
        <v>61</v>
      </c>
    </row>
    <row r="10" spans="1:15" ht="15.75">
      <c r="A10" s="32" t="s">
        <v>59</v>
      </c>
      <c r="B10" s="37">
        <v>856175.49</v>
      </c>
      <c r="C10" s="24">
        <v>1328845</v>
      </c>
      <c r="D10" s="37">
        <v>949679.25</v>
      </c>
      <c r="E10" s="24">
        <v>960788.14</v>
      </c>
      <c r="F10" s="37">
        <v>854837.6</v>
      </c>
      <c r="G10" s="24">
        <v>848621.2100000001</v>
      </c>
      <c r="H10" s="37">
        <v>1006647.72</v>
      </c>
      <c r="I10" s="24">
        <v>1025123.7</v>
      </c>
      <c r="J10" s="44">
        <v>1023715.02</v>
      </c>
      <c r="K10" s="37">
        <v>739880.3400000001</v>
      </c>
      <c r="L10" s="24">
        <v>1072555.88</v>
      </c>
      <c r="M10" s="37">
        <v>1010915.7899999999</v>
      </c>
      <c r="N10" s="37">
        <f>SUM(B10:M10)</f>
        <v>11677785.14</v>
      </c>
      <c r="O10" s="48"/>
    </row>
    <row r="11" spans="1:15" ht="15.75">
      <c r="A11" s="33"/>
      <c r="B11" s="37"/>
      <c r="C11" s="24"/>
      <c r="D11" s="37"/>
      <c r="E11" s="24"/>
      <c r="F11" s="37"/>
      <c r="G11" s="24"/>
      <c r="H11" s="37"/>
      <c r="I11" s="24"/>
      <c r="J11" s="37"/>
      <c r="K11" s="37"/>
      <c r="L11" s="24"/>
      <c r="M11" s="37"/>
      <c r="N11" s="37"/>
      <c r="O11" s="49">
        <f>+(N12-N10)/N10</f>
        <v>-0.05192390703636464</v>
      </c>
    </row>
    <row r="12" spans="1:15" ht="15.75">
      <c r="A12" s="32" t="s">
        <v>60</v>
      </c>
      <c r="B12" s="37">
        <v>933960.3999999999</v>
      </c>
      <c r="C12" s="24">
        <v>1306903.72</v>
      </c>
      <c r="D12" s="37">
        <v>838395.6299999999</v>
      </c>
      <c r="E12" s="24">
        <v>956768.8699999999</v>
      </c>
      <c r="F12" s="37">
        <v>978926.14</v>
      </c>
      <c r="G12" s="24">
        <v>730345.95</v>
      </c>
      <c r="H12" s="37">
        <v>959147.53</v>
      </c>
      <c r="I12" s="24">
        <v>898582.22</v>
      </c>
      <c r="J12" s="37">
        <v>768831.09</v>
      </c>
      <c r="K12" s="37">
        <v>875697.79</v>
      </c>
      <c r="L12" s="24">
        <v>952080.53</v>
      </c>
      <c r="M12" s="37">
        <v>871789.04</v>
      </c>
      <c r="N12" s="37">
        <f>SUM(B12:M12)</f>
        <v>11071428.91</v>
      </c>
      <c r="O12" s="48"/>
    </row>
    <row r="13" spans="1:15" ht="16.5" thickBot="1">
      <c r="A13" s="33"/>
      <c r="B13" s="37"/>
      <c r="C13" s="24"/>
      <c r="D13" s="37"/>
      <c r="E13" s="24"/>
      <c r="F13" s="37"/>
      <c r="G13" s="24"/>
      <c r="H13" s="37"/>
      <c r="I13" s="24"/>
      <c r="J13" s="37"/>
      <c r="K13" s="37"/>
      <c r="L13" s="24"/>
      <c r="M13" s="37"/>
      <c r="N13" s="37"/>
      <c r="O13" s="48"/>
    </row>
    <row r="14" spans="1:15" ht="16.5" thickBot="1">
      <c r="A14" s="51" t="s">
        <v>15</v>
      </c>
      <c r="B14" s="39" t="s">
        <v>0</v>
      </c>
      <c r="C14" s="27" t="s">
        <v>1</v>
      </c>
      <c r="D14" s="39" t="s">
        <v>2</v>
      </c>
      <c r="E14" s="27" t="s">
        <v>3</v>
      </c>
      <c r="F14" s="39" t="s">
        <v>4</v>
      </c>
      <c r="G14" s="27" t="s">
        <v>5</v>
      </c>
      <c r="H14" s="39" t="s">
        <v>6</v>
      </c>
      <c r="I14" s="27" t="s">
        <v>7</v>
      </c>
      <c r="J14" s="39" t="s">
        <v>8</v>
      </c>
      <c r="K14" s="39" t="s">
        <v>9</v>
      </c>
      <c r="L14" s="27" t="s">
        <v>10</v>
      </c>
      <c r="M14" s="39" t="s">
        <v>11</v>
      </c>
      <c r="N14" s="39" t="s">
        <v>57</v>
      </c>
      <c r="O14" s="39" t="s">
        <v>61</v>
      </c>
    </row>
    <row r="15" spans="1:15" ht="15.75">
      <c r="A15" s="32" t="s">
        <v>59</v>
      </c>
      <c r="B15" s="37">
        <v>4603.01</v>
      </c>
      <c r="C15" s="24">
        <v>7144.19</v>
      </c>
      <c r="D15" s="37">
        <v>5105.71</v>
      </c>
      <c r="E15" s="24">
        <v>5165.429999999999</v>
      </c>
      <c r="F15" s="37">
        <v>4595.820000000001</v>
      </c>
      <c r="G15" s="24">
        <v>4562.39</v>
      </c>
      <c r="H15" s="37">
        <v>5411.98</v>
      </c>
      <c r="I15" s="24">
        <v>5511.32</v>
      </c>
      <c r="J15" s="37">
        <v>5503.74</v>
      </c>
      <c r="K15" s="37">
        <v>3977.77</v>
      </c>
      <c r="L15" s="24">
        <v>5766.320000000001</v>
      </c>
      <c r="M15" s="37">
        <v>5434.93</v>
      </c>
      <c r="N15" s="37">
        <f>SUM(B15:M15)</f>
        <v>62782.60999999999</v>
      </c>
      <c r="O15" s="48"/>
    </row>
    <row r="16" spans="1:15" ht="15.75">
      <c r="A16" s="33"/>
      <c r="B16" s="37"/>
      <c r="C16" s="24"/>
      <c r="D16" s="37"/>
      <c r="E16" s="24"/>
      <c r="F16" s="37"/>
      <c r="G16" s="24"/>
      <c r="H16" s="37"/>
      <c r="I16" s="24"/>
      <c r="J16" s="37"/>
      <c r="K16" s="37"/>
      <c r="L16" s="24"/>
      <c r="M16" s="37"/>
      <c r="N16" s="37"/>
      <c r="O16" s="49">
        <f>+(N17-N15)/N15</f>
        <v>-0.05192377315947823</v>
      </c>
    </row>
    <row r="17" spans="1:15" ht="15.75">
      <c r="A17" s="32" t="s">
        <v>60</v>
      </c>
      <c r="B17" s="37">
        <v>5021.2</v>
      </c>
      <c r="C17" s="24">
        <v>7026.2300000000005</v>
      </c>
      <c r="D17" s="37">
        <v>4507.41</v>
      </c>
      <c r="E17" s="24">
        <v>5143.820000000001</v>
      </c>
      <c r="F17" s="37">
        <v>5262.95</v>
      </c>
      <c r="G17" s="24">
        <v>3926.52</v>
      </c>
      <c r="H17" s="37">
        <v>5156.599999999999</v>
      </c>
      <c r="I17" s="24">
        <v>4831</v>
      </c>
      <c r="J17" s="37">
        <v>4133.43</v>
      </c>
      <c r="K17" s="37">
        <v>4707.97</v>
      </c>
      <c r="L17" s="24">
        <v>5118.62</v>
      </c>
      <c r="M17" s="37">
        <v>4686.95</v>
      </c>
      <c r="N17" s="37">
        <f>SUM(B17:M17)</f>
        <v>59522.700000000004</v>
      </c>
      <c r="O17" s="48"/>
    </row>
    <row r="18" spans="1:15" ht="15.75">
      <c r="A18" s="33"/>
      <c r="B18" s="37"/>
      <c r="C18" s="24"/>
      <c r="D18" s="37"/>
      <c r="E18" s="24"/>
      <c r="F18" s="37"/>
      <c r="G18" s="24"/>
      <c r="H18" s="37"/>
      <c r="I18" s="24"/>
      <c r="J18" s="37"/>
      <c r="K18" s="37"/>
      <c r="L18" s="24"/>
      <c r="M18" s="37"/>
      <c r="N18" s="37"/>
      <c r="O18" s="48"/>
    </row>
    <row r="19" spans="1:15" ht="16.5" thickBot="1">
      <c r="A19" s="33"/>
      <c r="B19" s="37"/>
      <c r="C19" s="24"/>
      <c r="D19" s="37"/>
      <c r="E19" s="24"/>
      <c r="F19" s="37"/>
      <c r="G19" s="24"/>
      <c r="H19" s="37"/>
      <c r="I19" s="24"/>
      <c r="J19" s="37"/>
      <c r="K19" s="37"/>
      <c r="L19" s="24"/>
      <c r="M19" s="37"/>
      <c r="N19" s="37"/>
      <c r="O19" s="48"/>
    </row>
    <row r="20" spans="1:15" ht="16.5" thickBot="1">
      <c r="A20" s="51" t="s">
        <v>16</v>
      </c>
      <c r="B20" s="39" t="s">
        <v>0</v>
      </c>
      <c r="C20" s="27" t="s">
        <v>1</v>
      </c>
      <c r="D20" s="39" t="s">
        <v>2</v>
      </c>
      <c r="E20" s="27" t="s">
        <v>3</v>
      </c>
      <c r="F20" s="39" t="s">
        <v>4</v>
      </c>
      <c r="G20" s="27" t="s">
        <v>5</v>
      </c>
      <c r="H20" s="39" t="s">
        <v>6</v>
      </c>
      <c r="I20" s="27" t="s">
        <v>7</v>
      </c>
      <c r="J20" s="39" t="s">
        <v>8</v>
      </c>
      <c r="K20" s="39" t="s">
        <v>9</v>
      </c>
      <c r="L20" s="27" t="s">
        <v>10</v>
      </c>
      <c r="M20" s="39" t="s">
        <v>11</v>
      </c>
      <c r="N20" s="39" t="s">
        <v>57</v>
      </c>
      <c r="O20" s="39" t="s">
        <v>61</v>
      </c>
    </row>
    <row r="21" spans="1:15" ht="15.75">
      <c r="A21" s="32" t="s">
        <v>59</v>
      </c>
      <c r="B21" s="37">
        <v>1938.11</v>
      </c>
      <c r="C21" s="24">
        <v>3008.08</v>
      </c>
      <c r="D21" s="37">
        <v>2149.77</v>
      </c>
      <c r="E21" s="24">
        <v>2174.92</v>
      </c>
      <c r="F21" s="37">
        <v>1935.08</v>
      </c>
      <c r="G21" s="24">
        <v>1921.01</v>
      </c>
      <c r="H21" s="37">
        <v>2278.73</v>
      </c>
      <c r="I21" s="24">
        <v>2320.55</v>
      </c>
      <c r="J21" s="37">
        <v>2317.37</v>
      </c>
      <c r="K21" s="37">
        <v>1674.8500000000001</v>
      </c>
      <c r="L21" s="24">
        <v>2427.92</v>
      </c>
      <c r="M21" s="37">
        <v>2288.39</v>
      </c>
      <c r="N21" s="37">
        <f>SUM(B21:M21)</f>
        <v>26434.78</v>
      </c>
      <c r="O21" s="48"/>
    </row>
    <row r="22" spans="1:15" ht="15.75">
      <c r="A22" s="33"/>
      <c r="B22" s="37"/>
      <c r="C22" s="24"/>
      <c r="D22" s="37"/>
      <c r="E22" s="24"/>
      <c r="F22" s="37"/>
      <c r="G22" s="24"/>
      <c r="H22" s="37"/>
      <c r="I22" s="24"/>
      <c r="J22" s="37"/>
      <c r="K22" s="37"/>
      <c r="L22" s="24"/>
      <c r="M22" s="37"/>
      <c r="N22" s="37"/>
      <c r="O22" s="49">
        <f>+(N23-N21)/N21</f>
        <v>-0.05192439657148639</v>
      </c>
    </row>
    <row r="23" spans="1:15" ht="15.75">
      <c r="A23" s="32" t="s">
        <v>60</v>
      </c>
      <c r="B23" s="37">
        <v>2114.19</v>
      </c>
      <c r="C23" s="24">
        <v>2958.4100000000003</v>
      </c>
      <c r="D23" s="37">
        <v>1897.8600000000001</v>
      </c>
      <c r="E23" s="24">
        <v>2165.8199999999997</v>
      </c>
      <c r="F23" s="37">
        <v>2215.97</v>
      </c>
      <c r="G23" s="24">
        <v>1653.27</v>
      </c>
      <c r="H23" s="37">
        <v>2171.2</v>
      </c>
      <c r="I23" s="24">
        <v>2034.1100000000001</v>
      </c>
      <c r="J23" s="37">
        <v>1740.3799999999999</v>
      </c>
      <c r="K23" s="37">
        <v>1982.3</v>
      </c>
      <c r="L23" s="24">
        <v>2155.21</v>
      </c>
      <c r="M23" s="37">
        <v>1973.4499999999998</v>
      </c>
      <c r="N23" s="37">
        <f>SUM(B23:M23)</f>
        <v>25062.170000000002</v>
      </c>
      <c r="O23" s="48"/>
    </row>
    <row r="24" spans="1:15" ht="16.5" thickBot="1">
      <c r="A24" s="33"/>
      <c r="B24" s="37"/>
      <c r="C24" s="24"/>
      <c r="D24" s="37"/>
      <c r="E24" s="24"/>
      <c r="F24" s="37"/>
      <c r="G24" s="24"/>
      <c r="H24" s="37"/>
      <c r="I24" s="24"/>
      <c r="J24" s="37"/>
      <c r="K24" s="37"/>
      <c r="L24" s="24"/>
      <c r="M24" s="37"/>
      <c r="N24" s="37"/>
      <c r="O24" s="48"/>
    </row>
    <row r="25" spans="1:15" ht="16.5" thickBot="1">
      <c r="A25" s="51" t="s">
        <v>17</v>
      </c>
      <c r="B25" s="39" t="s">
        <v>0</v>
      </c>
      <c r="C25" s="27" t="s">
        <v>1</v>
      </c>
      <c r="D25" s="39" t="s">
        <v>2</v>
      </c>
      <c r="E25" s="27" t="s">
        <v>3</v>
      </c>
      <c r="F25" s="39" t="s">
        <v>4</v>
      </c>
      <c r="G25" s="27" t="s">
        <v>5</v>
      </c>
      <c r="H25" s="39" t="s">
        <v>6</v>
      </c>
      <c r="I25" s="27" t="s">
        <v>7</v>
      </c>
      <c r="J25" s="39" t="s">
        <v>8</v>
      </c>
      <c r="K25" s="39" t="s">
        <v>9</v>
      </c>
      <c r="L25" s="27" t="s">
        <v>10</v>
      </c>
      <c r="M25" s="39" t="s">
        <v>11</v>
      </c>
      <c r="N25" s="39" t="s">
        <v>57</v>
      </c>
      <c r="O25" s="39" t="s">
        <v>61</v>
      </c>
    </row>
    <row r="26" spans="1:15" ht="15.75">
      <c r="A26" s="32" t="s">
        <v>59</v>
      </c>
      <c r="B26" s="37">
        <v>18621.99</v>
      </c>
      <c r="C26" s="24">
        <v>28902.65</v>
      </c>
      <c r="D26" s="37">
        <v>20655.71</v>
      </c>
      <c r="E26" s="24">
        <v>20897.339999999997</v>
      </c>
      <c r="F26" s="37">
        <v>18592.89</v>
      </c>
      <c r="G26" s="24">
        <v>18457.68</v>
      </c>
      <c r="H26" s="37">
        <v>21894.8</v>
      </c>
      <c r="I26" s="24">
        <v>22296.65</v>
      </c>
      <c r="J26" s="37">
        <v>22266.010000000002</v>
      </c>
      <c r="K26" s="37">
        <v>16092.550000000001</v>
      </c>
      <c r="L26" s="24">
        <v>23328.309999999998</v>
      </c>
      <c r="M26" s="37">
        <v>21987.62</v>
      </c>
      <c r="N26" s="37">
        <f>SUM(B26:M26)</f>
        <v>253994.19999999998</v>
      </c>
      <c r="O26" s="48"/>
    </row>
    <row r="27" spans="1:15" ht="15.75">
      <c r="A27" s="33"/>
      <c r="B27" s="37"/>
      <c r="C27" s="24"/>
      <c r="D27" s="37"/>
      <c r="E27" s="24"/>
      <c r="F27" s="37"/>
      <c r="G27" s="24"/>
      <c r="H27" s="37"/>
      <c r="I27" s="24"/>
      <c r="J27" s="37"/>
      <c r="K27" s="37"/>
      <c r="L27" s="24"/>
      <c r="M27" s="37"/>
      <c r="N27" s="37"/>
      <c r="O27" s="49">
        <f>+(N28-N26)/N26</f>
        <v>-0.05192394157031934</v>
      </c>
    </row>
    <row r="28" spans="1:15" ht="15.75">
      <c r="A28" s="32" t="s">
        <v>60</v>
      </c>
      <c r="B28" s="37">
        <v>20313.83</v>
      </c>
      <c r="C28" s="24">
        <v>28425.42</v>
      </c>
      <c r="D28" s="37">
        <v>18235.27</v>
      </c>
      <c r="E28" s="24">
        <v>20809.92</v>
      </c>
      <c r="F28" s="37">
        <v>21291.84</v>
      </c>
      <c r="G28" s="24">
        <v>15885.17</v>
      </c>
      <c r="H28" s="37">
        <v>20861.65</v>
      </c>
      <c r="I28" s="24">
        <v>19544.34</v>
      </c>
      <c r="J28" s="37">
        <v>16722.239999999998</v>
      </c>
      <c r="K28" s="37">
        <v>19046.61</v>
      </c>
      <c r="L28" s="24">
        <v>20707.94</v>
      </c>
      <c r="M28" s="37">
        <v>18961.59</v>
      </c>
      <c r="N28" s="37">
        <f>SUM(B28:M28)</f>
        <v>240805.81999999998</v>
      </c>
      <c r="O28" s="48"/>
    </row>
    <row r="29" spans="1:15" ht="16.5" thickBot="1">
      <c r="A29" s="33"/>
      <c r="B29" s="37"/>
      <c r="C29" s="24"/>
      <c r="D29" s="37"/>
      <c r="E29" s="24"/>
      <c r="F29" s="37"/>
      <c r="G29" s="24"/>
      <c r="H29" s="37"/>
      <c r="I29" s="24"/>
      <c r="J29" s="37"/>
      <c r="K29" s="37"/>
      <c r="L29" s="24"/>
      <c r="M29" s="37"/>
      <c r="N29" s="37"/>
      <c r="O29" s="48"/>
    </row>
    <row r="30" spans="1:15" s="19" customFormat="1" ht="16.5" thickBot="1">
      <c r="A30" s="21" t="s">
        <v>57</v>
      </c>
      <c r="B30" s="39" t="s">
        <v>0</v>
      </c>
      <c r="C30" s="27" t="s">
        <v>1</v>
      </c>
      <c r="D30" s="39" t="s">
        <v>2</v>
      </c>
      <c r="E30" s="27" t="s">
        <v>3</v>
      </c>
      <c r="F30" s="39" t="s">
        <v>4</v>
      </c>
      <c r="G30" s="27" t="s">
        <v>5</v>
      </c>
      <c r="H30" s="39" t="s">
        <v>6</v>
      </c>
      <c r="I30" s="27" t="s">
        <v>7</v>
      </c>
      <c r="J30" s="39" t="s">
        <v>8</v>
      </c>
      <c r="K30" s="39" t="s">
        <v>9</v>
      </c>
      <c r="L30" s="27" t="s">
        <v>10</v>
      </c>
      <c r="M30" s="39" t="s">
        <v>11</v>
      </c>
      <c r="N30" s="39" t="s">
        <v>57</v>
      </c>
      <c r="O30" s="39" t="s">
        <v>61</v>
      </c>
    </row>
    <row r="31" spans="1:15" ht="15.75">
      <c r="A31" s="32" t="s">
        <v>59</v>
      </c>
      <c r="B31" s="37">
        <f aca="true" t="shared" si="0" ref="B31:M31">+B26+B21+B15+B10+B5</f>
        <v>1318026.71</v>
      </c>
      <c r="C31" s="24">
        <f t="shared" si="0"/>
        <v>2045670.7799999998</v>
      </c>
      <c r="D31" s="37">
        <f t="shared" si="0"/>
        <v>1461969.67</v>
      </c>
      <c r="E31" s="24">
        <f t="shared" si="0"/>
        <v>1479071.1</v>
      </c>
      <c r="F31" s="37">
        <f t="shared" si="0"/>
        <v>1315967.1</v>
      </c>
      <c r="G31" s="24">
        <f t="shared" si="0"/>
        <v>1306397.36</v>
      </c>
      <c r="H31" s="37">
        <f t="shared" si="0"/>
        <v>1549668.95</v>
      </c>
      <c r="I31" s="24">
        <f t="shared" si="0"/>
        <v>1578111.52</v>
      </c>
      <c r="J31" s="37">
        <f t="shared" si="0"/>
        <v>1575942.9500000002</v>
      </c>
      <c r="K31" s="37">
        <f t="shared" si="0"/>
        <v>1138997.85</v>
      </c>
      <c r="L31" s="24">
        <f t="shared" si="0"/>
        <v>1651130.2799999998</v>
      </c>
      <c r="M31" s="37">
        <f t="shared" si="0"/>
        <v>1556239.3499999999</v>
      </c>
      <c r="N31" s="37">
        <f>SUM(B31:M31)</f>
        <v>17977193.619999997</v>
      </c>
      <c r="O31" s="48"/>
    </row>
    <row r="32" spans="1:15" ht="15.75">
      <c r="A32" s="33"/>
      <c r="B32" s="37"/>
      <c r="C32" s="24"/>
      <c r="D32" s="37"/>
      <c r="E32" s="24"/>
      <c r="F32" s="37"/>
      <c r="G32" s="24"/>
      <c r="H32" s="37"/>
      <c r="I32" s="24"/>
      <c r="J32" s="37"/>
      <c r="K32" s="37"/>
      <c r="L32" s="24"/>
      <c r="M32" s="37"/>
      <c r="N32" s="37"/>
      <c r="O32" s="49">
        <f>+(N33-N31)/N31</f>
        <v>-0.05192390701969861</v>
      </c>
    </row>
    <row r="33" spans="1:15" ht="15.75">
      <c r="A33" s="32" t="s">
        <v>60</v>
      </c>
      <c r="B33" s="37">
        <f aca="true" t="shared" si="1" ref="B33:M33">+B28+B23+B17+B12+B7</f>
        <v>1437771.5299999998</v>
      </c>
      <c r="C33" s="24">
        <f t="shared" si="1"/>
        <v>2011893.6</v>
      </c>
      <c r="D33" s="37">
        <f t="shared" si="1"/>
        <v>1290655.7599999998</v>
      </c>
      <c r="E33" s="24">
        <f t="shared" si="1"/>
        <v>1472883.69</v>
      </c>
      <c r="F33" s="37">
        <f t="shared" si="1"/>
        <v>1506993.36</v>
      </c>
      <c r="G33" s="24">
        <f t="shared" si="1"/>
        <v>1124320.2799999998</v>
      </c>
      <c r="H33" s="37">
        <f t="shared" si="1"/>
        <v>1476545.47</v>
      </c>
      <c r="I33" s="24">
        <f t="shared" si="1"/>
        <v>1383309.1099999999</v>
      </c>
      <c r="J33" s="37">
        <f t="shared" si="1"/>
        <v>1183565.65</v>
      </c>
      <c r="K33" s="37">
        <f t="shared" si="1"/>
        <v>1348080.01</v>
      </c>
      <c r="L33" s="24">
        <f t="shared" si="1"/>
        <v>1465666.29</v>
      </c>
      <c r="M33" s="37">
        <f t="shared" si="1"/>
        <v>1342062.74</v>
      </c>
      <c r="N33" s="37">
        <f>SUM(B33:M33)</f>
        <v>17043747.49</v>
      </c>
      <c r="O33" s="48"/>
    </row>
    <row r="34" spans="1:15" ht="16.5" thickBot="1">
      <c r="A34" s="34"/>
      <c r="B34" s="38"/>
      <c r="C34" s="35"/>
      <c r="D34" s="38"/>
      <c r="E34" s="35"/>
      <c r="F34" s="38"/>
      <c r="G34" s="35"/>
      <c r="H34" s="38"/>
      <c r="I34" s="35"/>
      <c r="J34" s="38"/>
      <c r="K34" s="38"/>
      <c r="L34" s="35"/>
      <c r="M34" s="38"/>
      <c r="N34" s="38"/>
      <c r="O34" s="50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6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9">
      <selection activeCell="D35" sqref="D35"/>
    </sheetView>
  </sheetViews>
  <sheetFormatPr defaultColWidth="8.796875" defaultRowHeight="15"/>
  <cols>
    <col min="1" max="1" width="23.796875" style="4" customWidth="1"/>
    <col min="2" max="2" width="18.5" style="4" customWidth="1"/>
    <col min="3" max="3" width="12.69921875" style="4" customWidth="1"/>
    <col min="4" max="4" width="10.69921875" style="125" customWidth="1"/>
    <col min="5" max="5" width="10.09765625" style="4" customWidth="1"/>
    <col min="6" max="6" width="11.296875" style="4" customWidth="1"/>
    <col min="7" max="8" width="8.796875" style="4" customWidth="1"/>
    <col min="9" max="9" width="12.296875" style="4" customWidth="1"/>
    <col min="10" max="31" width="8.796875" style="106" customWidth="1"/>
    <col min="32" max="16384" width="8.796875" style="4" customWidth="1"/>
  </cols>
  <sheetData>
    <row r="1" spans="1:2" ht="18">
      <c r="A1" s="175" t="s">
        <v>70</v>
      </c>
      <c r="B1" s="175"/>
    </row>
    <row r="2" spans="1:2" ht="18">
      <c r="A2" s="175" t="s">
        <v>71</v>
      </c>
      <c r="B2" s="175"/>
    </row>
    <row r="3" spans="1:2" ht="18">
      <c r="A3" s="175" t="s">
        <v>72</v>
      </c>
      <c r="B3" s="175"/>
    </row>
    <row r="4" spans="1:9" ht="18">
      <c r="A4" s="174">
        <v>39309</v>
      </c>
      <c r="B4" s="173"/>
      <c r="C4"/>
      <c r="G4" s="106"/>
      <c r="H4" s="106"/>
      <c r="I4" s="106"/>
    </row>
    <row r="5" spans="1:9" ht="18.75" thickBot="1">
      <c r="A5" s="174"/>
      <c r="B5" s="173"/>
      <c r="C5"/>
      <c r="G5" s="106"/>
      <c r="H5" s="106"/>
      <c r="I5" s="106"/>
    </row>
    <row r="6" spans="1:9" ht="16.5" thickBot="1">
      <c r="A6" s="157"/>
      <c r="B6" s="180" t="s">
        <v>68</v>
      </c>
      <c r="C6" s="176"/>
      <c r="D6" s="177" t="s">
        <v>64</v>
      </c>
      <c r="E6" s="178"/>
      <c r="F6" s="179"/>
      <c r="G6" s="106"/>
      <c r="H6" s="106"/>
      <c r="I6" s="106"/>
    </row>
    <row r="7" spans="1:23" ht="15" customHeight="1" thickBot="1">
      <c r="A7" s="54"/>
      <c r="B7" s="181" t="s">
        <v>69</v>
      </c>
      <c r="C7" s="114"/>
      <c r="D7" s="171" t="s">
        <v>67</v>
      </c>
      <c r="E7" s="172" t="s">
        <v>66</v>
      </c>
      <c r="F7" s="172" t="s">
        <v>66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ht="15" customHeight="1" thickBot="1">
      <c r="A8" s="54"/>
      <c r="B8" s="181"/>
      <c r="C8" s="114"/>
      <c r="D8" s="171"/>
      <c r="E8" s="172"/>
      <c r="F8" s="17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 ht="18.75" customHeight="1" thickBot="1">
      <c r="A9" s="21" t="s">
        <v>12</v>
      </c>
      <c r="B9" s="146" t="s">
        <v>57</v>
      </c>
      <c r="C9" s="148" t="s">
        <v>61</v>
      </c>
      <c r="D9" s="162">
        <v>39263</v>
      </c>
      <c r="E9" s="163">
        <v>39141</v>
      </c>
      <c r="F9" s="163">
        <v>38898</v>
      </c>
      <c r="G9" s="121"/>
      <c r="H9" s="121"/>
      <c r="I9" s="121"/>
      <c r="J9" s="121"/>
      <c r="K9" s="121"/>
      <c r="L9" s="122"/>
      <c r="M9" s="121"/>
      <c r="N9" s="121"/>
      <c r="O9" s="121"/>
      <c r="P9" s="122"/>
      <c r="Q9" s="121"/>
      <c r="R9" s="121"/>
      <c r="S9" s="121"/>
      <c r="T9" s="122"/>
      <c r="U9" s="121"/>
      <c r="V9" s="121"/>
      <c r="W9" s="121"/>
    </row>
    <row r="10" spans="1:9" ht="16.5" thickBot="1">
      <c r="A10" s="32" t="s">
        <v>59</v>
      </c>
      <c r="B10" s="126">
        <v>17977193.619999997</v>
      </c>
      <c r="C10" s="127"/>
      <c r="D10" s="150"/>
      <c r="E10" s="90"/>
      <c r="F10" s="90"/>
      <c r="G10" s="119"/>
      <c r="H10" s="119"/>
      <c r="I10" s="119"/>
    </row>
    <row r="11" spans="1:9" ht="16.5" thickBot="1">
      <c r="A11" s="33"/>
      <c r="B11" s="126"/>
      <c r="C11" s="169">
        <v>-0.05192390701969861</v>
      </c>
      <c r="D11" s="160">
        <v>8</v>
      </c>
      <c r="E11" s="161">
        <v>9</v>
      </c>
      <c r="F11" s="161">
        <v>9</v>
      </c>
      <c r="G11" s="119"/>
      <c r="H11" s="119"/>
      <c r="I11" s="119"/>
    </row>
    <row r="12" spans="1:9" ht="15.75">
      <c r="A12" s="32" t="s">
        <v>60</v>
      </c>
      <c r="B12" s="126">
        <v>17043747.49</v>
      </c>
      <c r="C12" s="135"/>
      <c r="D12" s="151"/>
      <c r="E12" s="155"/>
      <c r="F12" s="155"/>
      <c r="G12" s="119"/>
      <c r="H12" s="119"/>
      <c r="I12" s="119"/>
    </row>
    <row r="13" spans="1:9" ht="16.5" thickBot="1">
      <c r="A13" s="32"/>
      <c r="B13" s="126"/>
      <c r="C13" s="135"/>
      <c r="D13" s="151"/>
      <c r="E13" s="155"/>
      <c r="F13" s="155"/>
      <c r="G13" s="119"/>
      <c r="H13" s="119"/>
      <c r="I13" s="119"/>
    </row>
    <row r="14" spans="1:9" ht="16.5" thickBot="1">
      <c r="A14" s="157" t="s">
        <v>65</v>
      </c>
      <c r="B14" s="158"/>
      <c r="C14" s="159"/>
      <c r="D14" s="164">
        <v>208.85</v>
      </c>
      <c r="E14" s="159">
        <v>215.14</v>
      </c>
      <c r="F14" s="159">
        <v>220.29</v>
      </c>
      <c r="G14" s="119"/>
      <c r="H14" s="119"/>
      <c r="I14" s="119"/>
    </row>
    <row r="15" spans="1:9" ht="16.5" thickBot="1">
      <c r="A15" s="157"/>
      <c r="B15" s="158"/>
      <c r="C15" s="159"/>
      <c r="D15" s="151"/>
      <c r="E15" s="155"/>
      <c r="F15" s="155"/>
      <c r="G15" s="119"/>
      <c r="H15" s="119"/>
      <c r="I15" s="119"/>
    </row>
    <row r="16" spans="1:9" ht="16.5" thickBot="1">
      <c r="A16" s="51" t="s">
        <v>18</v>
      </c>
      <c r="B16" s="146"/>
      <c r="C16" s="148"/>
      <c r="D16" s="166"/>
      <c r="E16" s="165"/>
      <c r="F16" s="165"/>
      <c r="G16" s="119"/>
      <c r="H16" s="119"/>
      <c r="I16" s="119"/>
    </row>
    <row r="17" spans="1:10" ht="16.5" thickBot="1">
      <c r="A17" s="32" t="s">
        <v>59</v>
      </c>
      <c r="B17" s="129">
        <v>5857711.819999999</v>
      </c>
      <c r="C17" s="131"/>
      <c r="D17" s="151"/>
      <c r="E17" s="155"/>
      <c r="F17" s="155"/>
      <c r="G17" s="120"/>
      <c r="H17" s="119"/>
      <c r="I17" s="119"/>
      <c r="J17" s="119"/>
    </row>
    <row r="18" spans="1:9" ht="16.5" thickBot="1">
      <c r="A18" s="33"/>
      <c r="B18" s="130"/>
      <c r="C18" s="169">
        <v>0.050580668545077125</v>
      </c>
      <c r="D18" s="160">
        <v>4</v>
      </c>
      <c r="E18" s="161">
        <v>8</v>
      </c>
      <c r="F18" s="161">
        <v>6</v>
      </c>
      <c r="G18" s="119"/>
      <c r="H18" s="119"/>
      <c r="I18" s="119"/>
    </row>
    <row r="19" spans="1:9" ht="15.75">
      <c r="A19" s="32" t="s">
        <v>60</v>
      </c>
      <c r="B19" s="129">
        <v>6153998.8</v>
      </c>
      <c r="C19" s="128"/>
      <c r="D19" s="153"/>
      <c r="E19" s="155"/>
      <c r="F19" s="155"/>
      <c r="G19" s="119"/>
      <c r="H19" s="119"/>
      <c r="I19" s="119"/>
    </row>
    <row r="20" spans="1:9" ht="16.5" thickBot="1">
      <c r="A20" s="33"/>
      <c r="B20" s="130"/>
      <c r="C20" s="132"/>
      <c r="D20" s="151"/>
      <c r="E20" s="155"/>
      <c r="F20" s="155"/>
      <c r="G20" s="119"/>
      <c r="H20" s="119"/>
      <c r="I20" s="119"/>
    </row>
    <row r="21" spans="1:9" ht="16.5" thickBot="1">
      <c r="A21" s="157" t="s">
        <v>65</v>
      </c>
      <c r="B21" s="158"/>
      <c r="C21" s="159"/>
      <c r="D21" s="164">
        <v>192.23</v>
      </c>
      <c r="E21" s="159">
        <v>213.41</v>
      </c>
      <c r="F21" s="159">
        <v>182.97</v>
      </c>
      <c r="G21" s="119"/>
      <c r="H21" s="119"/>
      <c r="I21" s="119"/>
    </row>
    <row r="22" spans="1:9" ht="16.5" thickBot="1">
      <c r="A22" s="33"/>
      <c r="B22" s="130"/>
      <c r="C22" s="132"/>
      <c r="D22" s="151"/>
      <c r="E22" s="155"/>
      <c r="F22" s="155"/>
      <c r="G22" s="119"/>
      <c r="H22" s="119"/>
      <c r="I22" s="119"/>
    </row>
    <row r="23" spans="1:9" ht="16.5" thickBot="1">
      <c r="A23" s="51" t="s">
        <v>20</v>
      </c>
      <c r="B23" s="146"/>
      <c r="C23" s="148"/>
      <c r="D23" s="166"/>
      <c r="E23" s="165"/>
      <c r="F23" s="165"/>
      <c r="G23" s="119"/>
      <c r="H23" s="119"/>
      <c r="I23" s="119"/>
    </row>
    <row r="24" spans="1:9" ht="16.5" thickBot="1">
      <c r="A24" s="32" t="s">
        <v>59</v>
      </c>
      <c r="B24" s="129">
        <v>1636145.92</v>
      </c>
      <c r="C24" s="133"/>
      <c r="D24" s="151"/>
      <c r="E24" s="155"/>
      <c r="F24" s="155"/>
      <c r="G24" s="106"/>
      <c r="H24" s="106"/>
      <c r="I24" s="106"/>
    </row>
    <row r="25" spans="1:6" ht="16.5" thickBot="1">
      <c r="A25" s="33"/>
      <c r="B25" s="130"/>
      <c r="C25" s="169">
        <v>-0.09546289123160834</v>
      </c>
      <c r="D25" s="160">
        <v>1</v>
      </c>
      <c r="E25" s="161">
        <v>1</v>
      </c>
      <c r="F25" s="161">
        <v>1</v>
      </c>
    </row>
    <row r="26" spans="1:6" ht="15.75">
      <c r="A26" s="32" t="s">
        <v>60</v>
      </c>
      <c r="B26" s="129">
        <v>1479954.7000000002</v>
      </c>
      <c r="C26" s="134"/>
      <c r="D26" s="151"/>
      <c r="E26" s="155"/>
      <c r="F26" s="155"/>
    </row>
    <row r="27" spans="1:6" ht="16.5" thickBot="1">
      <c r="A27" s="32"/>
      <c r="B27" s="129"/>
      <c r="C27" s="134"/>
      <c r="D27" s="151"/>
      <c r="E27" s="155"/>
      <c r="F27" s="155"/>
    </row>
    <row r="28" spans="1:9" ht="16.5" thickBot="1">
      <c r="A28" s="157" t="s">
        <v>65</v>
      </c>
      <c r="B28" s="158"/>
      <c r="C28" s="159"/>
      <c r="D28" s="164">
        <v>118.04</v>
      </c>
      <c r="E28" s="159">
        <v>118.96</v>
      </c>
      <c r="F28" s="159">
        <v>130.49</v>
      </c>
      <c r="G28" s="119"/>
      <c r="H28" s="119"/>
      <c r="I28" s="119"/>
    </row>
    <row r="29" spans="1:6" ht="16.5" thickBot="1">
      <c r="A29" s="33"/>
      <c r="B29" s="124"/>
      <c r="C29" s="136"/>
      <c r="D29" s="151"/>
      <c r="E29" s="155"/>
      <c r="F29" s="155"/>
    </row>
    <row r="30" spans="1:6" ht="15.75" customHeight="1" thickBot="1">
      <c r="A30" s="51" t="s">
        <v>26</v>
      </c>
      <c r="B30" s="146"/>
      <c r="C30" s="148"/>
      <c r="D30" s="165"/>
      <c r="E30" s="165"/>
      <c r="F30" s="165"/>
    </row>
    <row r="31" spans="1:6" ht="17.25" customHeight="1" thickBot="1">
      <c r="A31" s="32" t="s">
        <v>59</v>
      </c>
      <c r="B31" s="129">
        <v>1652030.0499999998</v>
      </c>
      <c r="C31" s="133"/>
      <c r="D31" s="151"/>
      <c r="E31" s="155"/>
      <c r="F31" s="155"/>
    </row>
    <row r="32" spans="1:6" ht="19.5" customHeight="1" thickBot="1">
      <c r="A32" s="33"/>
      <c r="B32" s="130"/>
      <c r="C32" s="169">
        <v>0.021698691255646572</v>
      </c>
      <c r="D32" s="160">
        <v>3</v>
      </c>
      <c r="E32" s="161">
        <v>3</v>
      </c>
      <c r="F32" s="161">
        <v>7</v>
      </c>
    </row>
    <row r="33" spans="1:6" ht="15.75">
      <c r="A33" s="32" t="s">
        <v>60</v>
      </c>
      <c r="B33" s="129">
        <v>1687876.9400000002</v>
      </c>
      <c r="C33" s="134"/>
      <c r="D33" s="151"/>
      <c r="E33" s="155"/>
      <c r="F33" s="155"/>
    </row>
    <row r="34" spans="1:6" ht="16.5" thickBot="1">
      <c r="A34" s="32"/>
      <c r="B34" s="129"/>
      <c r="C34" s="134"/>
      <c r="D34" s="151"/>
      <c r="E34" s="155"/>
      <c r="F34" s="155"/>
    </row>
    <row r="35" spans="1:9" ht="16.5" thickBot="1">
      <c r="A35" s="157" t="s">
        <v>65</v>
      </c>
      <c r="B35" s="158"/>
      <c r="C35" s="159"/>
      <c r="D35" s="164">
        <v>191.65</v>
      </c>
      <c r="E35" s="159">
        <v>184.59</v>
      </c>
      <c r="F35" s="159">
        <v>187.58</v>
      </c>
      <c r="G35" s="119"/>
      <c r="H35" s="119"/>
      <c r="I35" s="119"/>
    </row>
    <row r="36" spans="1:6" ht="16.5" thickBot="1">
      <c r="A36" s="33"/>
      <c r="B36" s="124"/>
      <c r="C36" s="136"/>
      <c r="D36" s="151"/>
      <c r="E36" s="155"/>
      <c r="F36" s="155"/>
    </row>
    <row r="37" spans="1:6" ht="16.5" thickBot="1">
      <c r="A37" s="51" t="s">
        <v>32</v>
      </c>
      <c r="B37" s="146"/>
      <c r="C37" s="148"/>
      <c r="D37" s="167"/>
      <c r="E37" s="165"/>
      <c r="F37" s="165"/>
    </row>
    <row r="38" spans="1:6" ht="16.5" thickBot="1">
      <c r="A38" s="32" t="s">
        <v>59</v>
      </c>
      <c r="B38" s="129">
        <v>1799188.45</v>
      </c>
      <c r="C38" s="133"/>
      <c r="D38" s="152"/>
      <c r="E38" s="155"/>
      <c r="F38" s="155"/>
    </row>
    <row r="39" spans="1:6" ht="16.5" thickBot="1">
      <c r="A39" s="33"/>
      <c r="B39" s="130"/>
      <c r="C39" s="169">
        <v>0.030013609747216938</v>
      </c>
      <c r="D39" s="160">
        <v>2</v>
      </c>
      <c r="E39" s="161">
        <v>2</v>
      </c>
      <c r="F39" s="161">
        <v>2</v>
      </c>
    </row>
    <row r="40" spans="1:6" ht="15.75">
      <c r="A40" s="32" t="s">
        <v>60</v>
      </c>
      <c r="B40" s="129">
        <v>1853188.59</v>
      </c>
      <c r="C40" s="134"/>
      <c r="D40" s="151"/>
      <c r="E40" s="155"/>
      <c r="F40" s="155"/>
    </row>
    <row r="41" spans="1:6" ht="16.5" thickBot="1">
      <c r="A41" s="32"/>
      <c r="B41" s="129"/>
      <c r="C41" s="134"/>
      <c r="D41" s="151"/>
      <c r="E41" s="155"/>
      <c r="F41" s="155"/>
    </row>
    <row r="42" spans="1:9" ht="16.5" thickBot="1">
      <c r="A42" s="157" t="s">
        <v>65</v>
      </c>
      <c r="B42" s="158"/>
      <c r="C42" s="159"/>
      <c r="D42" s="164">
        <v>161.7</v>
      </c>
      <c r="E42" s="159">
        <v>161.29</v>
      </c>
      <c r="F42" s="159">
        <v>156.98</v>
      </c>
      <c r="G42" s="119"/>
      <c r="H42" s="119"/>
      <c r="I42" s="119"/>
    </row>
    <row r="43" spans="1:6" ht="16.5" thickBot="1">
      <c r="A43" s="33"/>
      <c r="B43" s="130"/>
      <c r="C43" s="137"/>
      <c r="D43" s="151"/>
      <c r="E43" s="155"/>
      <c r="F43" s="155"/>
    </row>
    <row r="44" spans="1:6" ht="16.5" thickBot="1">
      <c r="A44" s="51" t="s">
        <v>42</v>
      </c>
      <c r="B44" s="146"/>
      <c r="C44" s="148"/>
      <c r="D44" s="168"/>
      <c r="E44" s="165"/>
      <c r="F44" s="165"/>
    </row>
    <row r="45" spans="1:6" ht="16.5" thickBot="1">
      <c r="A45" s="32" t="s">
        <v>59</v>
      </c>
      <c r="B45" s="129">
        <v>436497.21</v>
      </c>
      <c r="C45" s="133"/>
      <c r="D45" s="153"/>
      <c r="E45" s="155"/>
      <c r="F45" s="155"/>
    </row>
    <row r="46" spans="1:6" ht="16.5" thickBot="1">
      <c r="A46" s="33"/>
      <c r="B46" s="130"/>
      <c r="C46" s="169">
        <v>0.09244970889962856</v>
      </c>
      <c r="D46" s="170">
        <v>7</v>
      </c>
      <c r="E46" s="161">
        <v>4</v>
      </c>
      <c r="F46" s="161">
        <v>4</v>
      </c>
    </row>
    <row r="47" spans="1:6" ht="15.75">
      <c r="A47" s="32" t="s">
        <v>60</v>
      </c>
      <c r="B47" s="129">
        <v>476851.25000000006</v>
      </c>
      <c r="C47" s="134"/>
      <c r="D47" s="153"/>
      <c r="E47" s="155"/>
      <c r="F47" s="155"/>
    </row>
    <row r="48" spans="1:6" ht="16.5" thickBot="1">
      <c r="A48" s="32"/>
      <c r="B48" s="129"/>
      <c r="C48" s="134"/>
      <c r="D48" s="153"/>
      <c r="E48" s="155"/>
      <c r="F48" s="155"/>
    </row>
    <row r="49" spans="1:9" ht="16.5" thickBot="1">
      <c r="A49" s="157" t="s">
        <v>65</v>
      </c>
      <c r="B49" s="158"/>
      <c r="C49" s="159"/>
      <c r="D49" s="164">
        <v>198.11</v>
      </c>
      <c r="E49" s="159">
        <v>200.71</v>
      </c>
      <c r="F49" s="159">
        <v>181.34</v>
      </c>
      <c r="G49" s="119"/>
      <c r="H49" s="119"/>
      <c r="I49" s="119"/>
    </row>
    <row r="50" spans="1:6" ht="16.5" thickBot="1">
      <c r="A50" s="34"/>
      <c r="B50" s="139"/>
      <c r="C50" s="137"/>
      <c r="D50" s="153"/>
      <c r="E50" s="155"/>
      <c r="F50" s="155"/>
    </row>
    <row r="51" spans="1:6" ht="16.5" thickBot="1">
      <c r="A51" s="51" t="s">
        <v>46</v>
      </c>
      <c r="B51" s="140"/>
      <c r="C51" s="141"/>
      <c r="D51" s="165"/>
      <c r="E51" s="165"/>
      <c r="F51" s="165"/>
    </row>
    <row r="52" spans="1:6" ht="16.5" thickBot="1">
      <c r="A52" s="54" t="s">
        <v>59</v>
      </c>
      <c r="B52" s="147">
        <v>1049647.6700000002</v>
      </c>
      <c r="C52" s="133"/>
      <c r="D52" s="153"/>
      <c r="E52" s="155"/>
      <c r="F52" s="155"/>
    </row>
    <row r="53" spans="1:6" ht="16.5" thickBot="1">
      <c r="A53" s="33"/>
      <c r="B53" s="130"/>
      <c r="C53" s="169">
        <v>0.09333017430505972</v>
      </c>
      <c r="D53" s="170">
        <v>5</v>
      </c>
      <c r="E53" s="161">
        <v>6</v>
      </c>
      <c r="F53" s="161">
        <v>3</v>
      </c>
    </row>
    <row r="54" spans="1:6" ht="15.75">
      <c r="A54" s="32" t="s">
        <v>60</v>
      </c>
      <c r="B54" s="129">
        <v>1147611.47</v>
      </c>
      <c r="C54" s="134"/>
      <c r="D54" s="153"/>
      <c r="E54" s="155"/>
      <c r="F54" s="155"/>
    </row>
    <row r="55" spans="1:6" ht="16.5" thickBot="1">
      <c r="A55" s="32"/>
      <c r="B55" s="129"/>
      <c r="C55" s="134"/>
      <c r="D55" s="153"/>
      <c r="E55" s="155"/>
      <c r="F55" s="155"/>
    </row>
    <row r="56" spans="1:9" ht="16.5" thickBot="1">
      <c r="A56" s="157" t="s">
        <v>65</v>
      </c>
      <c r="B56" s="158"/>
      <c r="C56" s="159"/>
      <c r="D56" s="164">
        <v>194.94</v>
      </c>
      <c r="E56" s="159">
        <v>204.75</v>
      </c>
      <c r="F56" s="159">
        <v>178.3</v>
      </c>
      <c r="G56" s="119"/>
      <c r="H56" s="119"/>
      <c r="I56" s="119"/>
    </row>
    <row r="57" spans="1:6" ht="16.5" thickBot="1">
      <c r="A57" s="142"/>
      <c r="B57" s="139"/>
      <c r="C57" s="137"/>
      <c r="D57" s="153"/>
      <c r="E57" s="155"/>
      <c r="F57" s="155"/>
    </row>
    <row r="58" spans="1:6" ht="16.5" thickBot="1">
      <c r="A58" s="51" t="s">
        <v>51</v>
      </c>
      <c r="B58" s="140"/>
      <c r="C58" s="141"/>
      <c r="D58" s="165"/>
      <c r="E58" s="165"/>
      <c r="F58" s="165"/>
    </row>
    <row r="59" spans="1:6" ht="16.5" thickBot="1">
      <c r="A59" s="54" t="s">
        <v>59</v>
      </c>
      <c r="B59" s="147">
        <v>1679892.9</v>
      </c>
      <c r="C59" s="133"/>
      <c r="D59" s="153"/>
      <c r="E59" s="155"/>
      <c r="F59" s="155"/>
    </row>
    <row r="60" spans="1:6" ht="16.5" thickBot="1">
      <c r="A60" s="33"/>
      <c r="B60" s="130"/>
      <c r="C60" s="169">
        <v>0.0691665046027637</v>
      </c>
      <c r="D60" s="170">
        <v>9</v>
      </c>
      <c r="E60" s="161">
        <v>7</v>
      </c>
      <c r="F60" s="161">
        <v>8</v>
      </c>
    </row>
    <row r="61" spans="1:6" ht="15.75">
      <c r="A61" s="32" t="s">
        <v>60</v>
      </c>
      <c r="B61" s="129">
        <v>1796085.22</v>
      </c>
      <c r="C61" s="134"/>
      <c r="D61" s="153"/>
      <c r="E61" s="155"/>
      <c r="F61" s="155"/>
    </row>
    <row r="62" spans="1:6" ht="16.5" thickBot="1">
      <c r="A62" s="32"/>
      <c r="B62" s="129"/>
      <c r="C62" s="134"/>
      <c r="D62" s="153"/>
      <c r="E62" s="155"/>
      <c r="F62" s="155"/>
    </row>
    <row r="63" spans="1:9" ht="16.5" thickBot="1">
      <c r="A63" s="157" t="s">
        <v>65</v>
      </c>
      <c r="B63" s="158"/>
      <c r="C63" s="159"/>
      <c r="D63" s="164">
        <v>216.68</v>
      </c>
      <c r="E63" s="159">
        <v>212.61</v>
      </c>
      <c r="F63" s="159">
        <v>201.77</v>
      </c>
      <c r="G63" s="119"/>
      <c r="H63" s="119"/>
      <c r="I63" s="119"/>
    </row>
    <row r="64" spans="1:6" ht="16.5" thickBot="1">
      <c r="A64" s="138"/>
      <c r="B64" s="138"/>
      <c r="C64" s="143"/>
      <c r="D64" s="153"/>
      <c r="E64" s="155"/>
      <c r="F64" s="155"/>
    </row>
    <row r="65" spans="1:6" ht="16.5" thickBot="1">
      <c r="A65" s="144" t="s">
        <v>54</v>
      </c>
      <c r="B65" s="144"/>
      <c r="C65" s="145"/>
      <c r="D65" s="165"/>
      <c r="E65" s="165"/>
      <c r="F65" s="165"/>
    </row>
    <row r="66" spans="1:6" ht="16.5" thickBot="1">
      <c r="A66" s="130" t="s">
        <v>59</v>
      </c>
      <c r="B66" s="129">
        <v>1211523.17</v>
      </c>
      <c r="C66" s="134"/>
      <c r="D66" s="153"/>
      <c r="E66" s="155"/>
      <c r="F66" s="155"/>
    </row>
    <row r="67" spans="1:6" ht="16.5" thickBot="1">
      <c r="A67" s="130"/>
      <c r="B67" s="130"/>
      <c r="C67" s="169">
        <v>0.06990312038357487</v>
      </c>
      <c r="D67" s="170">
        <v>6</v>
      </c>
      <c r="E67" s="161">
        <v>5</v>
      </c>
      <c r="F67" s="161">
        <v>5</v>
      </c>
    </row>
    <row r="68" spans="1:6" ht="15.75">
      <c r="A68" s="130" t="s">
        <v>60</v>
      </c>
      <c r="B68" s="129">
        <v>1296212.4200000002</v>
      </c>
      <c r="C68" s="134"/>
      <c r="D68" s="153"/>
      <c r="E68" s="155"/>
      <c r="F68" s="155"/>
    </row>
    <row r="69" spans="1:6" ht="16.5" thickBot="1">
      <c r="A69" s="130"/>
      <c r="B69" s="129"/>
      <c r="C69" s="134"/>
      <c r="D69" s="153"/>
      <c r="E69" s="155"/>
      <c r="F69" s="155"/>
    </row>
    <row r="70" spans="1:9" ht="16.5" thickBot="1">
      <c r="A70" s="157" t="s">
        <v>65</v>
      </c>
      <c r="B70" s="158"/>
      <c r="C70" s="159"/>
      <c r="D70" s="164">
        <v>195.1</v>
      </c>
      <c r="E70" s="159">
        <v>203.61</v>
      </c>
      <c r="F70" s="159">
        <v>182.35</v>
      </c>
      <c r="G70" s="119"/>
      <c r="H70" s="119"/>
      <c r="I70" s="119"/>
    </row>
    <row r="71" spans="1:6" ht="16.5" thickBot="1">
      <c r="A71" s="139"/>
      <c r="B71" s="139"/>
      <c r="C71" s="137"/>
      <c r="D71" s="154"/>
      <c r="E71" s="156"/>
      <c r="F71" s="156"/>
    </row>
    <row r="74" spans="4:6" ht="15">
      <c r="D74" s="149"/>
      <c r="E74" s="123"/>
      <c r="F74" s="123"/>
    </row>
    <row r="80" spans="4:6" ht="15">
      <c r="D80" s="149"/>
      <c r="E80" s="123"/>
      <c r="F80" s="123"/>
    </row>
    <row r="87" spans="4:6" ht="15">
      <c r="D87" s="149"/>
      <c r="E87" s="123"/>
      <c r="F87" s="123"/>
    </row>
    <row r="92" spans="4:6" ht="15">
      <c r="D92" s="149"/>
      <c r="E92" s="123"/>
      <c r="F92" s="123"/>
    </row>
  </sheetData>
  <sheetProtection/>
  <mergeCells count="17">
    <mergeCell ref="H7:H9"/>
    <mergeCell ref="I7:I9"/>
    <mergeCell ref="J7:J9"/>
    <mergeCell ref="R7:R9"/>
    <mergeCell ref="L7:L9"/>
    <mergeCell ref="K7:K9"/>
    <mergeCell ref="G7:G9"/>
    <mergeCell ref="V7:V9"/>
    <mergeCell ref="W7:W9"/>
    <mergeCell ref="M7:M9"/>
    <mergeCell ref="N7:N9"/>
    <mergeCell ref="O7:O9"/>
    <mergeCell ref="P7:P9"/>
    <mergeCell ref="Q7:Q9"/>
    <mergeCell ref="S7:S9"/>
    <mergeCell ref="T7:T9"/>
    <mergeCell ref="U7:U9"/>
  </mergeCells>
  <printOptions/>
  <pageMargins left="0.7" right="0.7" top="0.75" bottom="0.75" header="0.3" footer="0.3"/>
  <pageSetup fitToHeight="1" fitToWidth="1" horizontalDpi="300" verticalDpi="300" orientation="portrait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2"/>
  <sheetViews>
    <sheetView zoomScalePageLayoutView="0" workbookViewId="0" topLeftCell="A1">
      <selection activeCell="N26" sqref="N26:O29"/>
    </sheetView>
  </sheetViews>
  <sheetFormatPr defaultColWidth="8.796875" defaultRowHeight="15"/>
  <cols>
    <col min="1" max="1" width="24.3984375" style="1" customWidth="1"/>
    <col min="2" max="2" width="11.59765625" style="0" bestFit="1" customWidth="1"/>
    <col min="3" max="7" width="11.19921875" style="0" customWidth="1"/>
    <col min="8" max="10" width="11.3984375" style="0" customWidth="1"/>
    <col min="11" max="11" width="11.59765625" style="0" bestFit="1" customWidth="1"/>
    <col min="12" max="12" width="11.3984375" style="0" customWidth="1"/>
    <col min="13" max="13" width="11.59765625" style="0" bestFit="1" customWidth="1"/>
    <col min="14" max="14" width="11.3984375" style="0" customWidth="1"/>
    <col min="15" max="15" width="11" style="53" customWidth="1"/>
  </cols>
  <sheetData>
    <row r="1" spans="1:3" ht="18">
      <c r="A1" s="40" t="s">
        <v>58</v>
      </c>
      <c r="B1" s="41"/>
      <c r="C1" s="22"/>
    </row>
    <row r="2" ht="16.5" thickBot="1"/>
    <row r="3" spans="1:15" ht="16.5" thickBot="1">
      <c r="A3" s="54"/>
      <c r="B3" s="64"/>
      <c r="C3" s="55"/>
      <c r="D3" s="64"/>
      <c r="E3" s="55"/>
      <c r="F3" s="64"/>
      <c r="G3" s="55"/>
      <c r="H3" s="64"/>
      <c r="I3" s="55"/>
      <c r="J3" s="64"/>
      <c r="K3" s="56"/>
      <c r="L3" s="64"/>
      <c r="M3" s="56"/>
      <c r="N3" s="69"/>
      <c r="O3" s="57"/>
    </row>
    <row r="4" spans="1:18" s="1" customFormat="1" ht="16.5" thickBot="1">
      <c r="A4" s="51" t="s">
        <v>18</v>
      </c>
      <c r="B4" s="70" t="s">
        <v>0</v>
      </c>
      <c r="C4" s="71" t="s">
        <v>1</v>
      </c>
      <c r="D4" s="70" t="s">
        <v>2</v>
      </c>
      <c r="E4" s="71" t="s">
        <v>3</v>
      </c>
      <c r="F4" s="70" t="s">
        <v>4</v>
      </c>
      <c r="G4" s="71" t="s">
        <v>5</v>
      </c>
      <c r="H4" s="70" t="s">
        <v>6</v>
      </c>
      <c r="I4" s="71" t="s">
        <v>7</v>
      </c>
      <c r="J4" s="70" t="s">
        <v>8</v>
      </c>
      <c r="K4" s="71" t="s">
        <v>9</v>
      </c>
      <c r="L4" s="70" t="s">
        <v>10</v>
      </c>
      <c r="M4" s="71" t="s">
        <v>11</v>
      </c>
      <c r="N4" s="72" t="s">
        <v>57</v>
      </c>
      <c r="O4" s="73" t="s">
        <v>61</v>
      </c>
      <c r="Q4"/>
      <c r="R4"/>
    </row>
    <row r="5" spans="1:15" ht="15.75">
      <c r="A5" s="32" t="s">
        <v>59</v>
      </c>
      <c r="B5" s="66">
        <v>55094.45</v>
      </c>
      <c r="C5" s="52">
        <v>92333.6</v>
      </c>
      <c r="D5" s="66">
        <v>64755.630000000005</v>
      </c>
      <c r="E5" s="52">
        <v>72122.77</v>
      </c>
      <c r="F5" s="66">
        <v>58787.75</v>
      </c>
      <c r="G5" s="52">
        <v>63371.62</v>
      </c>
      <c r="H5" s="66">
        <v>66989.52</v>
      </c>
      <c r="I5" s="52">
        <v>68158.02</v>
      </c>
      <c r="J5" s="66">
        <v>80512.43000000001</v>
      </c>
      <c r="K5" s="52">
        <v>41518.03</v>
      </c>
      <c r="L5" s="66">
        <v>72392.33</v>
      </c>
      <c r="M5" s="52">
        <v>101067.32</v>
      </c>
      <c r="N5" s="66">
        <f>SUM(B5:M5)</f>
        <v>837103.47</v>
      </c>
      <c r="O5" s="58"/>
    </row>
    <row r="6" spans="1:15" ht="15.75">
      <c r="A6" s="33"/>
      <c r="B6" s="66"/>
      <c r="C6" s="52"/>
      <c r="D6" s="66"/>
      <c r="E6" s="52"/>
      <c r="F6" s="66"/>
      <c r="G6" s="52"/>
      <c r="H6" s="66"/>
      <c r="I6" s="52"/>
      <c r="J6" s="66"/>
      <c r="K6" s="52"/>
      <c r="L6" s="66"/>
      <c r="M6" s="52"/>
      <c r="N6" s="66"/>
      <c r="O6" s="58">
        <f>(+N7-N5)/N5</f>
        <v>0.0505806886692275</v>
      </c>
    </row>
    <row r="7" spans="1:15" ht="15.75">
      <c r="A7" s="32" t="s">
        <v>60</v>
      </c>
      <c r="B7" s="66">
        <v>64161.020000000004</v>
      </c>
      <c r="C7" s="52">
        <v>81201.57999999999</v>
      </c>
      <c r="D7" s="66">
        <v>53876.94</v>
      </c>
      <c r="E7" s="52">
        <v>77370.8</v>
      </c>
      <c r="F7" s="66">
        <v>125432.32999999999</v>
      </c>
      <c r="G7" s="52">
        <v>107786.18</v>
      </c>
      <c r="H7" s="66">
        <v>72612.99</v>
      </c>
      <c r="I7" s="52">
        <v>68458.11</v>
      </c>
      <c r="J7" s="66">
        <v>52056.06</v>
      </c>
      <c r="K7" s="52">
        <v>57871.84</v>
      </c>
      <c r="L7" s="66">
        <v>62300.18</v>
      </c>
      <c r="M7" s="52">
        <v>56316.71</v>
      </c>
      <c r="N7" s="66">
        <f>SUM(B7:M7)</f>
        <v>879444.74</v>
      </c>
      <c r="O7" s="58"/>
    </row>
    <row r="8" spans="1:15" ht="15.75">
      <c r="A8" s="33"/>
      <c r="B8" s="66"/>
      <c r="C8" s="52"/>
      <c r="D8" s="66"/>
      <c r="E8" s="52"/>
      <c r="F8" s="66"/>
      <c r="G8" s="52"/>
      <c r="H8" s="66"/>
      <c r="I8" s="52"/>
      <c r="J8" s="66"/>
      <c r="K8" s="52"/>
      <c r="L8" s="66"/>
      <c r="M8" s="52"/>
      <c r="N8" s="66"/>
      <c r="O8" s="58"/>
    </row>
    <row r="9" spans="1:15" ht="15.75">
      <c r="A9" s="33"/>
      <c r="B9" s="66"/>
      <c r="C9" s="52"/>
      <c r="D9" s="66"/>
      <c r="E9" s="52"/>
      <c r="F9" s="66"/>
      <c r="G9" s="52"/>
      <c r="H9" s="66"/>
      <c r="I9" s="52"/>
      <c r="J9" s="66"/>
      <c r="K9" s="52"/>
      <c r="L9" s="66"/>
      <c r="M9" s="52"/>
      <c r="N9" s="66"/>
      <c r="O9" s="58"/>
    </row>
    <row r="10" spans="1:15" ht="16.5" thickBot="1">
      <c r="A10" s="33"/>
      <c r="B10" s="66"/>
      <c r="C10" s="52"/>
      <c r="D10" s="66"/>
      <c r="E10" s="52"/>
      <c r="F10" s="66"/>
      <c r="G10" s="52"/>
      <c r="H10" s="66"/>
      <c r="I10" s="52"/>
      <c r="J10" s="66"/>
      <c r="K10" s="52"/>
      <c r="L10" s="66"/>
      <c r="M10" s="52"/>
      <c r="N10" s="66"/>
      <c r="O10" s="58"/>
    </row>
    <row r="11" spans="1:15" ht="16.5" thickBot="1">
      <c r="A11" s="51" t="s">
        <v>13</v>
      </c>
      <c r="B11" s="70" t="s">
        <v>0</v>
      </c>
      <c r="C11" s="71" t="s">
        <v>1</v>
      </c>
      <c r="D11" s="70" t="s">
        <v>2</v>
      </c>
      <c r="E11" s="71" t="s">
        <v>3</v>
      </c>
      <c r="F11" s="70" t="s">
        <v>4</v>
      </c>
      <c r="G11" s="71" t="s">
        <v>5</v>
      </c>
      <c r="H11" s="70" t="s">
        <v>6</v>
      </c>
      <c r="I11" s="71" t="s">
        <v>7</v>
      </c>
      <c r="J11" s="70" t="s">
        <v>8</v>
      </c>
      <c r="K11" s="71" t="s">
        <v>9</v>
      </c>
      <c r="L11" s="70" t="s">
        <v>10</v>
      </c>
      <c r="M11" s="71" t="s">
        <v>11</v>
      </c>
      <c r="N11" s="72" t="s">
        <v>57</v>
      </c>
      <c r="O11" s="73" t="s">
        <v>61</v>
      </c>
    </row>
    <row r="12" spans="1:15" ht="15.75">
      <c r="A12" s="32" t="s">
        <v>59</v>
      </c>
      <c r="B12" s="66">
        <v>327604.25</v>
      </c>
      <c r="C12" s="52">
        <v>549036.79</v>
      </c>
      <c r="D12" s="66">
        <v>385051.83</v>
      </c>
      <c r="E12" s="52">
        <v>428858.52</v>
      </c>
      <c r="F12" s="66">
        <v>349565.5</v>
      </c>
      <c r="G12" s="52">
        <v>376822.26</v>
      </c>
      <c r="H12" s="66">
        <v>398335.09</v>
      </c>
      <c r="I12" s="52">
        <v>405283.23</v>
      </c>
      <c r="J12" s="66">
        <v>478745.43000000005</v>
      </c>
      <c r="K12" s="52">
        <v>246875.76</v>
      </c>
      <c r="L12" s="66">
        <v>430461.43999999994</v>
      </c>
      <c r="M12" s="52">
        <v>600969.46</v>
      </c>
      <c r="N12" s="66">
        <f>SUM(B12:M12)</f>
        <v>4977609.56</v>
      </c>
      <c r="O12" s="58"/>
    </row>
    <row r="13" spans="1:15" ht="15.75">
      <c r="A13" s="33"/>
      <c r="B13" s="66"/>
      <c r="C13" s="52"/>
      <c r="D13" s="66"/>
      <c r="E13" s="52"/>
      <c r="F13" s="66"/>
      <c r="G13" s="52"/>
      <c r="H13" s="66"/>
      <c r="I13" s="52"/>
      <c r="J13" s="66"/>
      <c r="K13" s="52"/>
      <c r="L13" s="66"/>
      <c r="M13" s="52"/>
      <c r="N13" s="66"/>
      <c r="O13" s="58">
        <f>(+N14-N12)/N12</f>
        <v>0.05058066466747962</v>
      </c>
    </row>
    <row r="14" spans="1:15" ht="15.75">
      <c r="A14" s="32" t="s">
        <v>60</v>
      </c>
      <c r="B14" s="66">
        <v>381516.22</v>
      </c>
      <c r="C14" s="52">
        <v>482843.18</v>
      </c>
      <c r="D14" s="66">
        <v>320364.66</v>
      </c>
      <c r="E14" s="52">
        <v>460064.54000000004</v>
      </c>
      <c r="F14" s="66">
        <v>745849.39</v>
      </c>
      <c r="G14" s="52">
        <v>640921.38</v>
      </c>
      <c r="H14" s="66">
        <v>431773.51999999996</v>
      </c>
      <c r="I14" s="52">
        <v>407067.62999999995</v>
      </c>
      <c r="J14" s="66">
        <v>309537.28</v>
      </c>
      <c r="K14" s="52">
        <v>344119.32</v>
      </c>
      <c r="L14" s="66">
        <v>370451.16000000003</v>
      </c>
      <c r="M14" s="52">
        <v>334872.07999999996</v>
      </c>
      <c r="N14" s="66">
        <f>SUM(B14:M14)</f>
        <v>5229380.36</v>
      </c>
      <c r="O14" s="58"/>
    </row>
    <row r="15" spans="1:15" ht="15.75">
      <c r="A15" s="33"/>
      <c r="B15" s="66"/>
      <c r="C15" s="52"/>
      <c r="D15" s="66"/>
      <c r="E15" s="52"/>
      <c r="F15" s="66"/>
      <c r="G15" s="52"/>
      <c r="H15" s="66"/>
      <c r="I15" s="52"/>
      <c r="J15" s="66"/>
      <c r="K15" s="52"/>
      <c r="L15" s="66"/>
      <c r="M15" s="52"/>
      <c r="N15" s="66"/>
      <c r="O15" s="58"/>
    </row>
    <row r="16" spans="1:15" ht="15.75">
      <c r="A16" s="33"/>
      <c r="B16" s="66"/>
      <c r="C16" s="52"/>
      <c r="D16" s="66"/>
      <c r="E16" s="52"/>
      <c r="F16" s="66"/>
      <c r="G16" s="52"/>
      <c r="H16" s="66"/>
      <c r="I16" s="52"/>
      <c r="J16" s="66"/>
      <c r="K16" s="52"/>
      <c r="L16" s="66"/>
      <c r="M16" s="52"/>
      <c r="N16" s="66"/>
      <c r="O16" s="58"/>
    </row>
    <row r="17" spans="1:15" ht="15.75">
      <c r="A17" s="33"/>
      <c r="B17" s="66"/>
      <c r="C17" s="52"/>
      <c r="D17" s="66"/>
      <c r="E17" s="52"/>
      <c r="F17" s="66"/>
      <c r="G17" s="52"/>
      <c r="H17" s="66"/>
      <c r="I17" s="52"/>
      <c r="J17" s="66"/>
      <c r="K17" s="52"/>
      <c r="L17" s="66"/>
      <c r="M17" s="52"/>
      <c r="N17" s="66"/>
      <c r="O17" s="58"/>
    </row>
    <row r="18" spans="1:15" ht="16.5" thickBot="1">
      <c r="A18" s="33"/>
      <c r="B18" s="66"/>
      <c r="C18" s="52"/>
      <c r="D18" s="66"/>
      <c r="E18" s="52"/>
      <c r="F18" s="66"/>
      <c r="G18" s="52"/>
      <c r="H18" s="66"/>
      <c r="I18" s="52"/>
      <c r="J18" s="66"/>
      <c r="K18" s="52"/>
      <c r="L18" s="66"/>
      <c r="M18" s="52"/>
      <c r="N18" s="66"/>
      <c r="O18" s="58"/>
    </row>
    <row r="19" spans="1:15" ht="16.5" thickBot="1">
      <c r="A19" s="51" t="s">
        <v>19</v>
      </c>
      <c r="B19" s="70" t="s">
        <v>0</v>
      </c>
      <c r="C19" s="71" t="s">
        <v>1</v>
      </c>
      <c r="D19" s="70" t="s">
        <v>2</v>
      </c>
      <c r="E19" s="71" t="s">
        <v>3</v>
      </c>
      <c r="F19" s="70" t="s">
        <v>4</v>
      </c>
      <c r="G19" s="71" t="s">
        <v>5</v>
      </c>
      <c r="H19" s="70" t="s">
        <v>6</v>
      </c>
      <c r="I19" s="71" t="s">
        <v>7</v>
      </c>
      <c r="J19" s="70" t="s">
        <v>8</v>
      </c>
      <c r="K19" s="71" t="s">
        <v>9</v>
      </c>
      <c r="L19" s="70" t="s">
        <v>10</v>
      </c>
      <c r="M19" s="71" t="s">
        <v>11</v>
      </c>
      <c r="N19" s="72" t="s">
        <v>57</v>
      </c>
      <c r="O19" s="73" t="s">
        <v>61</v>
      </c>
    </row>
    <row r="20" spans="1:15" ht="15.75">
      <c r="A20" s="32" t="s">
        <v>59</v>
      </c>
      <c r="B20" s="66">
        <v>2829.99</v>
      </c>
      <c r="C20" s="52">
        <v>4742.820000000001</v>
      </c>
      <c r="D20" s="66">
        <v>3326.25</v>
      </c>
      <c r="E20" s="52">
        <v>3704.6600000000003</v>
      </c>
      <c r="F20" s="66">
        <v>3019.7</v>
      </c>
      <c r="G20" s="52">
        <v>3255.16</v>
      </c>
      <c r="H20" s="66">
        <v>3441</v>
      </c>
      <c r="I20" s="52">
        <v>3501.02</v>
      </c>
      <c r="J20" s="66">
        <v>4135.61</v>
      </c>
      <c r="K20" s="52">
        <v>2132.63</v>
      </c>
      <c r="L20" s="66">
        <v>3718.51</v>
      </c>
      <c r="M20" s="52">
        <v>5191.44</v>
      </c>
      <c r="N20" s="66">
        <f>SUM(B20:M20)</f>
        <v>42998.79000000001</v>
      </c>
      <c r="O20" s="58"/>
    </row>
    <row r="21" spans="1:15" ht="15.75">
      <c r="A21" s="33"/>
      <c r="B21" s="66"/>
      <c r="C21" s="52"/>
      <c r="D21" s="66"/>
      <c r="E21" s="52"/>
      <c r="F21" s="66"/>
      <c r="G21" s="52"/>
      <c r="H21" s="66"/>
      <c r="I21" s="52"/>
      <c r="J21" s="66"/>
      <c r="K21" s="52"/>
      <c r="L21" s="66"/>
      <c r="M21" s="52"/>
      <c r="N21" s="66"/>
      <c r="O21" s="58">
        <f>(+N22-N20)/N20</f>
        <v>0.050580725643674995</v>
      </c>
    </row>
    <row r="22" spans="1:15" ht="15.75">
      <c r="A22" s="32" t="s">
        <v>60</v>
      </c>
      <c r="B22" s="66">
        <v>3295.71</v>
      </c>
      <c r="C22" s="52">
        <v>4171.01</v>
      </c>
      <c r="D22" s="66">
        <v>2767.45</v>
      </c>
      <c r="E22" s="52">
        <v>3974.24</v>
      </c>
      <c r="F22" s="66">
        <v>6442.97</v>
      </c>
      <c r="G22" s="52">
        <v>5536.5599999999995</v>
      </c>
      <c r="H22" s="66">
        <v>3729.85</v>
      </c>
      <c r="I22" s="52">
        <v>3516.43</v>
      </c>
      <c r="J22" s="66">
        <v>2673.92</v>
      </c>
      <c r="K22" s="52">
        <v>2972.6600000000003</v>
      </c>
      <c r="L22" s="66">
        <v>3200.12</v>
      </c>
      <c r="M22" s="52">
        <v>2892.78</v>
      </c>
      <c r="N22" s="66">
        <f>SUM(B22:M22)</f>
        <v>45173.700000000004</v>
      </c>
      <c r="O22" s="58"/>
    </row>
    <row r="23" spans="1:15" ht="15.75">
      <c r="A23" s="33"/>
      <c r="B23" s="66"/>
      <c r="C23" s="52"/>
      <c r="D23" s="66"/>
      <c r="E23" s="52"/>
      <c r="F23" s="66"/>
      <c r="G23" s="52"/>
      <c r="H23" s="66"/>
      <c r="I23" s="52"/>
      <c r="J23" s="66"/>
      <c r="K23" s="52"/>
      <c r="L23" s="66"/>
      <c r="M23" s="52"/>
      <c r="N23" s="66"/>
      <c r="O23" s="58"/>
    </row>
    <row r="24" spans="1:15" s="19" customFormat="1" ht="15.75" thickBot="1">
      <c r="A24" s="59"/>
      <c r="B24" s="67"/>
      <c r="D24" s="67"/>
      <c r="F24" s="67"/>
      <c r="H24" s="67"/>
      <c r="J24" s="67"/>
      <c r="L24" s="67"/>
      <c r="N24" s="67"/>
      <c r="O24" s="58"/>
    </row>
    <row r="25" spans="1:15" ht="16.5" thickBot="1">
      <c r="A25" s="51" t="s">
        <v>57</v>
      </c>
      <c r="B25" s="70" t="s">
        <v>0</v>
      </c>
      <c r="C25" s="71" t="s">
        <v>1</v>
      </c>
      <c r="D25" s="70" t="s">
        <v>2</v>
      </c>
      <c r="E25" s="71" t="s">
        <v>3</v>
      </c>
      <c r="F25" s="70" t="s">
        <v>4</v>
      </c>
      <c r="G25" s="71" t="s">
        <v>5</v>
      </c>
      <c r="H25" s="70" t="s">
        <v>6</v>
      </c>
      <c r="I25" s="71" t="s">
        <v>7</v>
      </c>
      <c r="J25" s="70" t="s">
        <v>8</v>
      </c>
      <c r="K25" s="71" t="s">
        <v>9</v>
      </c>
      <c r="L25" s="70" t="s">
        <v>10</v>
      </c>
      <c r="M25" s="71" t="s">
        <v>11</v>
      </c>
      <c r="N25" s="72" t="s">
        <v>57</v>
      </c>
      <c r="O25" s="73" t="s">
        <v>61</v>
      </c>
    </row>
    <row r="26" spans="1:15" ht="15.75">
      <c r="A26" s="32" t="s">
        <v>59</v>
      </c>
      <c r="B26" s="66">
        <f>+B5+B12+B20</f>
        <v>385528.69</v>
      </c>
      <c r="C26" s="52">
        <f aca="true" t="shared" si="0" ref="C26:M26">+C5+C12+C20</f>
        <v>646113.21</v>
      </c>
      <c r="D26" s="66">
        <f t="shared" si="0"/>
        <v>453133.71</v>
      </c>
      <c r="E26" s="52">
        <f t="shared" si="0"/>
        <v>504685.95</v>
      </c>
      <c r="F26" s="66">
        <f t="shared" si="0"/>
        <v>411372.95</v>
      </c>
      <c r="G26" s="52">
        <f t="shared" si="0"/>
        <v>443449.04</v>
      </c>
      <c r="H26" s="66">
        <f t="shared" si="0"/>
        <v>468765.61000000004</v>
      </c>
      <c r="I26" s="52">
        <f t="shared" si="0"/>
        <v>476942.27</v>
      </c>
      <c r="J26" s="66">
        <f t="shared" si="0"/>
        <v>563393.4700000001</v>
      </c>
      <c r="K26" s="52">
        <f t="shared" si="0"/>
        <v>290526.42000000004</v>
      </c>
      <c r="L26" s="66">
        <f t="shared" si="0"/>
        <v>506572.27999999997</v>
      </c>
      <c r="M26" s="52">
        <f t="shared" si="0"/>
        <v>707228.22</v>
      </c>
      <c r="N26" s="66">
        <f>SUM(B26:M26)</f>
        <v>5857711.819999999</v>
      </c>
      <c r="O26" s="58"/>
    </row>
    <row r="27" spans="1:15" ht="15.75">
      <c r="A27" s="33"/>
      <c r="B27" s="67"/>
      <c r="C27" s="19"/>
      <c r="D27" s="67"/>
      <c r="E27" s="19"/>
      <c r="F27" s="67"/>
      <c r="G27" s="19"/>
      <c r="H27" s="67"/>
      <c r="I27" s="19"/>
      <c r="J27" s="67"/>
      <c r="K27" s="19"/>
      <c r="L27" s="67"/>
      <c r="M27" s="19"/>
      <c r="N27" s="67"/>
      <c r="O27" s="58">
        <f>(+N28-N26)/N26</f>
        <v>0.050580668545077125</v>
      </c>
    </row>
    <row r="28" spans="1:15" ht="15.75">
      <c r="A28" s="32" t="s">
        <v>60</v>
      </c>
      <c r="B28" s="66">
        <f>+B7+B14+B22</f>
        <v>448972.95</v>
      </c>
      <c r="C28" s="52">
        <f aca="true" t="shared" si="1" ref="C28:M28">+C7+C14+C22</f>
        <v>568215.77</v>
      </c>
      <c r="D28" s="66">
        <f t="shared" si="1"/>
        <v>377009.05</v>
      </c>
      <c r="E28" s="52">
        <f t="shared" si="1"/>
        <v>541409.5800000001</v>
      </c>
      <c r="F28" s="66">
        <f t="shared" si="1"/>
        <v>877724.69</v>
      </c>
      <c r="G28" s="52">
        <f t="shared" si="1"/>
        <v>754244.1200000001</v>
      </c>
      <c r="H28" s="66">
        <f t="shared" si="1"/>
        <v>508116.3599999999</v>
      </c>
      <c r="I28" s="52">
        <f t="shared" si="1"/>
        <v>479042.1699999999</v>
      </c>
      <c r="J28" s="66">
        <f t="shared" si="1"/>
        <v>364267.26</v>
      </c>
      <c r="K28" s="52">
        <f t="shared" si="1"/>
        <v>404963.82</v>
      </c>
      <c r="L28" s="66">
        <f t="shared" si="1"/>
        <v>435951.46</v>
      </c>
      <c r="M28" s="52">
        <f t="shared" si="1"/>
        <v>394081.57</v>
      </c>
      <c r="N28" s="66">
        <f>SUM(B28:M28)</f>
        <v>6153998.8</v>
      </c>
      <c r="O28" s="60"/>
    </row>
    <row r="29" spans="1:15" ht="16.5" thickBot="1">
      <c r="A29" s="61"/>
      <c r="B29" s="68"/>
      <c r="C29" s="62"/>
      <c r="D29" s="68"/>
      <c r="E29" s="62"/>
      <c r="F29" s="68"/>
      <c r="G29" s="62"/>
      <c r="H29" s="68"/>
      <c r="I29" s="62"/>
      <c r="J29" s="68"/>
      <c r="K29" s="62"/>
      <c r="L29" s="68"/>
      <c r="M29" s="62"/>
      <c r="N29" s="68"/>
      <c r="O29" s="63"/>
    </row>
    <row r="30" spans="1:14" ht="15.75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2" spans="2:18" s="1" customFormat="1" ht="15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3"/>
      <c r="P32"/>
      <c r="Q32"/>
      <c r="R32"/>
    </row>
    <row r="33" spans="2:18" s="1" customFormat="1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3"/>
      <c r="P33"/>
      <c r="Q33"/>
      <c r="R33"/>
    </row>
    <row r="37" spans="1:14" ht="15.75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1" spans="1:14" ht="15.75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5" spans="1:14" ht="15.75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.75">
      <c r="A46" s="1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8" ht="15.75">
      <c r="A48" s="9"/>
    </row>
    <row r="49" ht="15.75">
      <c r="A49" s="9"/>
    </row>
    <row r="50" ht="15.75">
      <c r="A50" s="9"/>
    </row>
    <row r="51" ht="15.75">
      <c r="A51" s="9"/>
    </row>
    <row r="52" ht="15.75">
      <c r="A52" s="9"/>
    </row>
  </sheetData>
  <sheetProtection/>
  <printOptions/>
  <pageMargins left="0.25" right="0.25" top="0.5" bottom="0.25" header="0.25" footer="0"/>
  <pageSetup fitToHeight="2" fitToWidth="1" horizontalDpi="300" verticalDpi="300" orientation="landscape" paperSize="5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68"/>
  <sheetViews>
    <sheetView zoomScalePageLayoutView="0" workbookViewId="0" topLeftCell="A1">
      <selection activeCell="N36" sqref="N36:O38"/>
    </sheetView>
  </sheetViews>
  <sheetFormatPr defaultColWidth="8.796875" defaultRowHeight="15"/>
  <cols>
    <col min="1" max="1" width="24.3984375" style="1" customWidth="1"/>
    <col min="2" max="9" width="9.69921875" style="0" customWidth="1"/>
    <col min="10" max="10" width="11.19921875" style="0" customWidth="1"/>
    <col min="11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2" ht="15.75" thickBot="1">
      <c r="A2"/>
    </row>
    <row r="3" spans="1:15" s="1" customFormat="1" ht="16.5" thickBot="1">
      <c r="A3" s="5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6"/>
    </row>
    <row r="4" spans="1:15" ht="16.5" thickBot="1">
      <c r="A4" s="51" t="s">
        <v>20</v>
      </c>
      <c r="B4" s="71" t="s">
        <v>0</v>
      </c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85" t="s">
        <v>10</v>
      </c>
      <c r="M4" s="71" t="s">
        <v>11</v>
      </c>
      <c r="N4" s="72" t="s">
        <v>57</v>
      </c>
      <c r="O4" s="73" t="s">
        <v>61</v>
      </c>
    </row>
    <row r="5" spans="1:15" ht="15.75">
      <c r="A5" s="32" t="s">
        <v>59</v>
      </c>
      <c r="B5" s="82">
        <v>55442.700000000004</v>
      </c>
      <c r="C5" s="52">
        <v>74692.57</v>
      </c>
      <c r="D5" s="82">
        <v>59881.61</v>
      </c>
      <c r="E5" s="52">
        <v>56638.63</v>
      </c>
      <c r="F5" s="82">
        <v>61172.52</v>
      </c>
      <c r="G5" s="52">
        <v>42266.049999999996</v>
      </c>
      <c r="H5" s="82">
        <v>61601.11</v>
      </c>
      <c r="I5" s="52">
        <v>57716.729999999996</v>
      </c>
      <c r="J5" s="82">
        <v>60139.91</v>
      </c>
      <c r="K5" s="52">
        <v>49488.23</v>
      </c>
      <c r="L5" s="82">
        <v>69893.78</v>
      </c>
      <c r="M5" s="52">
        <v>69832.49</v>
      </c>
      <c r="N5" s="82">
        <f>SUM(B5:M5)</f>
        <v>718766.33</v>
      </c>
      <c r="O5" s="77"/>
    </row>
    <row r="6" spans="1:15" ht="15.75">
      <c r="A6" s="33"/>
      <c r="B6" s="66"/>
      <c r="C6" s="52"/>
      <c r="D6" s="66"/>
      <c r="E6" s="52"/>
      <c r="F6" s="66"/>
      <c r="G6" s="52"/>
      <c r="H6" s="66"/>
      <c r="I6" s="52"/>
      <c r="J6" s="66"/>
      <c r="K6" s="52"/>
      <c r="L6" s="66"/>
      <c r="M6" s="52"/>
      <c r="N6" s="66"/>
      <c r="O6" s="78">
        <f>(+N7-N5)/N5</f>
        <v>-0.09546291629993302</v>
      </c>
    </row>
    <row r="7" spans="1:15" ht="15.75">
      <c r="A7" s="32" t="s">
        <v>60</v>
      </c>
      <c r="B7" s="66">
        <v>54316.26</v>
      </c>
      <c r="C7" s="52">
        <v>60962.23</v>
      </c>
      <c r="D7" s="66">
        <v>60405.12</v>
      </c>
      <c r="E7" s="52">
        <v>50341.29</v>
      </c>
      <c r="F7" s="66">
        <v>56533.42</v>
      </c>
      <c r="G7" s="52">
        <v>45696.700000000004</v>
      </c>
      <c r="H7" s="66">
        <v>58291.74</v>
      </c>
      <c r="I7" s="52">
        <v>50267.65</v>
      </c>
      <c r="J7" s="66">
        <v>44021.06</v>
      </c>
      <c r="K7" s="52">
        <v>58482.91</v>
      </c>
      <c r="L7" s="66">
        <v>57319.21</v>
      </c>
      <c r="M7" s="52">
        <v>53513.21</v>
      </c>
      <c r="N7" s="66">
        <f>SUM(B7:M7)</f>
        <v>650150.7999999999</v>
      </c>
      <c r="O7" s="77"/>
    </row>
    <row r="8" spans="1:15" ht="16.5" thickBot="1">
      <c r="A8" s="42"/>
      <c r="B8" s="66"/>
      <c r="C8" s="52"/>
      <c r="D8" s="66"/>
      <c r="E8" s="52"/>
      <c r="F8" s="66"/>
      <c r="G8" s="52"/>
      <c r="H8" s="66"/>
      <c r="I8" s="52"/>
      <c r="J8" s="66"/>
      <c r="K8" s="52"/>
      <c r="L8" s="66"/>
      <c r="M8" s="52"/>
      <c r="N8" s="66"/>
      <c r="O8" s="77"/>
    </row>
    <row r="9" spans="1:15" ht="16.5" thickBot="1">
      <c r="A9" s="51" t="s">
        <v>21</v>
      </c>
      <c r="B9" s="70" t="s">
        <v>0</v>
      </c>
      <c r="C9" s="71" t="s">
        <v>1</v>
      </c>
      <c r="D9" s="70" t="s">
        <v>2</v>
      </c>
      <c r="E9" s="71" t="s">
        <v>3</v>
      </c>
      <c r="F9" s="70" t="s">
        <v>4</v>
      </c>
      <c r="G9" s="71" t="s">
        <v>5</v>
      </c>
      <c r="H9" s="70" t="s">
        <v>6</v>
      </c>
      <c r="I9" s="71" t="s">
        <v>7</v>
      </c>
      <c r="J9" s="70" t="s">
        <v>8</v>
      </c>
      <c r="K9" s="71" t="s">
        <v>9</v>
      </c>
      <c r="L9" s="70" t="s">
        <v>10</v>
      </c>
      <c r="M9" s="71" t="s">
        <v>11</v>
      </c>
      <c r="N9" s="72" t="s">
        <v>57</v>
      </c>
      <c r="O9" s="73" t="s">
        <v>61</v>
      </c>
    </row>
    <row r="10" spans="1:15" ht="15.75">
      <c r="A10" s="32" t="s">
        <v>59</v>
      </c>
      <c r="B10" s="66">
        <v>2446.01</v>
      </c>
      <c r="C10" s="52">
        <v>3295.26</v>
      </c>
      <c r="D10" s="66">
        <v>2641.84</v>
      </c>
      <c r="E10" s="52">
        <v>2498.77</v>
      </c>
      <c r="F10" s="66">
        <v>2698.79</v>
      </c>
      <c r="G10" s="52">
        <v>1864.67</v>
      </c>
      <c r="H10" s="66">
        <v>2717.7</v>
      </c>
      <c r="I10" s="52">
        <v>2546.33</v>
      </c>
      <c r="J10" s="66">
        <v>2653.23</v>
      </c>
      <c r="K10" s="52">
        <v>2183.3</v>
      </c>
      <c r="L10" s="66">
        <v>3083.55</v>
      </c>
      <c r="M10" s="52">
        <v>3080.84</v>
      </c>
      <c r="N10" s="66">
        <f>SUM(B10:M10)</f>
        <v>31710.29</v>
      </c>
      <c r="O10" s="77"/>
    </row>
    <row r="11" spans="1:15" ht="15.75">
      <c r="A11" s="33"/>
      <c r="B11" s="66"/>
      <c r="C11" s="52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78">
        <f>(+N12-N10)/N10</f>
        <v>-0.09546333382633845</v>
      </c>
    </row>
    <row r="12" spans="1:15" ht="15.75">
      <c r="A12" s="32" t="s">
        <v>60</v>
      </c>
      <c r="B12" s="66">
        <v>2396.31</v>
      </c>
      <c r="C12" s="52">
        <v>2689.51</v>
      </c>
      <c r="D12" s="66">
        <v>2664.94</v>
      </c>
      <c r="E12" s="52">
        <v>2220.94</v>
      </c>
      <c r="F12" s="66">
        <v>2494.12</v>
      </c>
      <c r="G12" s="52">
        <v>2016.03</v>
      </c>
      <c r="H12" s="66">
        <v>2571.69</v>
      </c>
      <c r="I12" s="52">
        <v>2217.69</v>
      </c>
      <c r="J12" s="66">
        <v>1942.1</v>
      </c>
      <c r="K12" s="52">
        <v>2580.13</v>
      </c>
      <c r="L12" s="66">
        <v>2528.79</v>
      </c>
      <c r="M12" s="52">
        <v>2360.87</v>
      </c>
      <c r="N12" s="66">
        <f>SUM(B12:M12)</f>
        <v>28683.12</v>
      </c>
      <c r="O12" s="77"/>
    </row>
    <row r="13" spans="1:15" ht="16.5" thickBot="1">
      <c r="A13" s="42"/>
      <c r="B13" s="66"/>
      <c r="C13" s="52"/>
      <c r="D13" s="66"/>
      <c r="E13" s="52"/>
      <c r="F13" s="66"/>
      <c r="G13" s="52"/>
      <c r="H13" s="66"/>
      <c r="I13" s="52"/>
      <c r="J13" s="66"/>
      <c r="K13" s="52"/>
      <c r="L13" s="66"/>
      <c r="M13" s="52"/>
      <c r="N13" s="66"/>
      <c r="O13" s="77"/>
    </row>
    <row r="14" spans="1:15" ht="16.5" thickBot="1">
      <c r="A14" s="51" t="s">
        <v>22</v>
      </c>
      <c r="B14" s="70" t="s">
        <v>0</v>
      </c>
      <c r="C14" s="71" t="s">
        <v>1</v>
      </c>
      <c r="D14" s="70" t="s">
        <v>2</v>
      </c>
      <c r="E14" s="71" t="s">
        <v>3</v>
      </c>
      <c r="F14" s="70" t="s">
        <v>4</v>
      </c>
      <c r="G14" s="71" t="s">
        <v>5</v>
      </c>
      <c r="H14" s="70" t="s">
        <v>6</v>
      </c>
      <c r="I14" s="71" t="s">
        <v>7</v>
      </c>
      <c r="J14" s="70" t="s">
        <v>8</v>
      </c>
      <c r="K14" s="71" t="s">
        <v>9</v>
      </c>
      <c r="L14" s="70" t="s">
        <v>10</v>
      </c>
      <c r="M14" s="71" t="s">
        <v>11</v>
      </c>
      <c r="N14" s="72" t="s">
        <v>57</v>
      </c>
      <c r="O14" s="73" t="s">
        <v>61</v>
      </c>
    </row>
    <row r="15" spans="1:15" ht="15.75">
      <c r="A15" s="32" t="s">
        <v>59</v>
      </c>
      <c r="B15" s="66">
        <v>3341.87</v>
      </c>
      <c r="C15" s="52">
        <v>4502.16</v>
      </c>
      <c r="D15" s="66">
        <v>3609.42</v>
      </c>
      <c r="E15" s="52">
        <v>3413.9500000000003</v>
      </c>
      <c r="F15" s="66">
        <v>3687.2299999999996</v>
      </c>
      <c r="G15" s="52">
        <v>2547.62</v>
      </c>
      <c r="H15" s="66">
        <v>3713.06</v>
      </c>
      <c r="I15" s="52">
        <v>3478.93</v>
      </c>
      <c r="J15" s="66">
        <v>3624.9900000000002</v>
      </c>
      <c r="K15" s="52">
        <v>2982.95</v>
      </c>
      <c r="L15" s="66">
        <v>4212.92</v>
      </c>
      <c r="M15" s="52">
        <v>4209.21</v>
      </c>
      <c r="N15" s="66">
        <f>SUM(B15:M15)</f>
        <v>43324.31</v>
      </c>
      <c r="O15" s="77"/>
    </row>
    <row r="16" spans="1:15" ht="15.75">
      <c r="A16" s="33"/>
      <c r="B16" s="66"/>
      <c r="C16" s="52"/>
      <c r="D16" s="66"/>
      <c r="E16" s="52"/>
      <c r="F16" s="66"/>
      <c r="G16" s="52"/>
      <c r="H16" s="66"/>
      <c r="I16" s="52"/>
      <c r="J16" s="66"/>
      <c r="K16" s="52"/>
      <c r="L16" s="66"/>
      <c r="M16" s="52"/>
      <c r="N16" s="66"/>
      <c r="O16" s="78">
        <f>(+N17-N15)/N15</f>
        <v>-0.09546280136948519</v>
      </c>
    </row>
    <row r="17" spans="1:15" ht="15.75">
      <c r="A17" s="32" t="s">
        <v>60</v>
      </c>
      <c r="B17" s="66">
        <v>3273.96</v>
      </c>
      <c r="C17" s="52">
        <v>3674.55</v>
      </c>
      <c r="D17" s="66">
        <v>3640.98</v>
      </c>
      <c r="E17" s="52">
        <v>3034.37</v>
      </c>
      <c r="F17" s="66">
        <v>3407.6</v>
      </c>
      <c r="G17" s="52">
        <v>2754.41</v>
      </c>
      <c r="H17" s="66">
        <v>3513.59</v>
      </c>
      <c r="I17" s="52">
        <v>3029.94</v>
      </c>
      <c r="J17" s="66">
        <v>2653.4100000000003</v>
      </c>
      <c r="K17" s="52">
        <v>3525.11</v>
      </c>
      <c r="L17" s="66">
        <v>3454.9700000000003</v>
      </c>
      <c r="M17" s="52">
        <v>3225.5600000000004</v>
      </c>
      <c r="N17" s="66">
        <f>SUM(B17:M17)</f>
        <v>39188.45</v>
      </c>
      <c r="O17" s="77"/>
    </row>
    <row r="18" spans="1:15" ht="16.5" thickBot="1">
      <c r="A18" s="42"/>
      <c r="B18" s="66"/>
      <c r="C18" s="52"/>
      <c r="D18" s="66"/>
      <c r="E18" s="52"/>
      <c r="F18" s="66"/>
      <c r="G18" s="52"/>
      <c r="H18" s="66"/>
      <c r="I18" s="52"/>
      <c r="J18" s="66"/>
      <c r="K18" s="52"/>
      <c r="L18" s="66"/>
      <c r="M18" s="52"/>
      <c r="N18" s="66"/>
      <c r="O18" s="77"/>
    </row>
    <row r="19" spans="1:15" ht="16.5" thickBot="1">
      <c r="A19" s="51" t="s">
        <v>23</v>
      </c>
      <c r="B19" s="70" t="s">
        <v>0</v>
      </c>
      <c r="C19" s="71" t="s">
        <v>1</v>
      </c>
      <c r="D19" s="70" t="s">
        <v>2</v>
      </c>
      <c r="E19" s="71" t="s">
        <v>3</v>
      </c>
      <c r="F19" s="70" t="s">
        <v>4</v>
      </c>
      <c r="G19" s="71" t="s">
        <v>5</v>
      </c>
      <c r="H19" s="70" t="s">
        <v>6</v>
      </c>
      <c r="I19" s="71" t="s">
        <v>7</v>
      </c>
      <c r="J19" s="70" t="s">
        <v>8</v>
      </c>
      <c r="K19" s="71" t="s">
        <v>9</v>
      </c>
      <c r="L19" s="70" t="s">
        <v>10</v>
      </c>
      <c r="M19" s="71" t="s">
        <v>11</v>
      </c>
      <c r="N19" s="72" t="s">
        <v>57</v>
      </c>
      <c r="O19" s="73" t="s">
        <v>61</v>
      </c>
    </row>
    <row r="20" spans="1:15" ht="15.75">
      <c r="A20" s="32" t="s">
        <v>59</v>
      </c>
      <c r="B20" s="66">
        <v>5133.59</v>
      </c>
      <c r="C20" s="52">
        <v>6915.97</v>
      </c>
      <c r="D20" s="66">
        <v>5544.589999999999</v>
      </c>
      <c r="E20" s="52">
        <v>5244.32</v>
      </c>
      <c r="F20" s="66">
        <v>5664.13</v>
      </c>
      <c r="G20" s="52">
        <v>3913.52</v>
      </c>
      <c r="H20" s="66">
        <v>5703.8</v>
      </c>
      <c r="I20" s="52">
        <v>5344.14</v>
      </c>
      <c r="J20" s="66">
        <v>5568.51</v>
      </c>
      <c r="K20" s="52">
        <v>4582.24</v>
      </c>
      <c r="L20" s="66">
        <v>6471.639999999999</v>
      </c>
      <c r="M20" s="52">
        <v>6465.97</v>
      </c>
      <c r="N20" s="66">
        <f>SUM(B20:M20)</f>
        <v>66552.42</v>
      </c>
      <c r="O20" s="77"/>
    </row>
    <row r="21" spans="1:15" ht="15.75">
      <c r="A21" s="33"/>
      <c r="B21" s="66"/>
      <c r="C21" s="52"/>
      <c r="D21" s="66"/>
      <c r="E21" s="52"/>
      <c r="F21" s="66"/>
      <c r="G21" s="52"/>
      <c r="H21" s="66"/>
      <c r="I21" s="52"/>
      <c r="J21" s="66"/>
      <c r="K21" s="52"/>
      <c r="L21" s="66"/>
      <c r="M21" s="52"/>
      <c r="N21" s="66"/>
      <c r="O21" s="78">
        <f>(+N22-N20)/N20</f>
        <v>-0.09546294484858704</v>
      </c>
    </row>
    <row r="22" spans="1:15" ht="15.75">
      <c r="A22" s="32" t="s">
        <v>60</v>
      </c>
      <c r="B22" s="66">
        <v>5029.28</v>
      </c>
      <c r="C22" s="52">
        <v>5644.65</v>
      </c>
      <c r="D22" s="66">
        <v>5593.0599999999995</v>
      </c>
      <c r="E22" s="52">
        <v>4661.2300000000005</v>
      </c>
      <c r="F22" s="66">
        <v>5234.58</v>
      </c>
      <c r="G22" s="52">
        <v>4231.17</v>
      </c>
      <c r="H22" s="66">
        <v>5397.38</v>
      </c>
      <c r="I22" s="52">
        <v>4654.41</v>
      </c>
      <c r="J22" s="66">
        <v>4076.0299999999997</v>
      </c>
      <c r="K22" s="52">
        <v>5415.08</v>
      </c>
      <c r="L22" s="66">
        <v>5307.33</v>
      </c>
      <c r="M22" s="52">
        <v>4954.93</v>
      </c>
      <c r="N22" s="66">
        <f>SUM(B22:M22)</f>
        <v>60199.13</v>
      </c>
      <c r="O22" s="77"/>
    </row>
    <row r="23" spans="1:15" ht="16.5" thickBot="1">
      <c r="A23" s="42"/>
      <c r="B23" s="66"/>
      <c r="C23" s="52"/>
      <c r="D23" s="66"/>
      <c r="E23" s="52"/>
      <c r="F23" s="66"/>
      <c r="G23" s="52"/>
      <c r="H23" s="66"/>
      <c r="I23" s="52"/>
      <c r="J23" s="66"/>
      <c r="K23" s="52"/>
      <c r="L23" s="66"/>
      <c r="M23" s="52"/>
      <c r="N23" s="66"/>
      <c r="O23" s="77"/>
    </row>
    <row r="24" spans="1:15" ht="16.5" thickBot="1">
      <c r="A24" s="51" t="s">
        <v>24</v>
      </c>
      <c r="B24" s="70" t="s">
        <v>0</v>
      </c>
      <c r="C24" s="71" t="s">
        <v>1</v>
      </c>
      <c r="D24" s="70" t="s">
        <v>2</v>
      </c>
      <c r="E24" s="71" t="s">
        <v>3</v>
      </c>
      <c r="F24" s="70" t="s">
        <v>4</v>
      </c>
      <c r="G24" s="71" t="s">
        <v>5</v>
      </c>
      <c r="H24" s="70" t="s">
        <v>6</v>
      </c>
      <c r="I24" s="71" t="s">
        <v>7</v>
      </c>
      <c r="J24" s="70" t="s">
        <v>8</v>
      </c>
      <c r="K24" s="71" t="s">
        <v>9</v>
      </c>
      <c r="L24" s="70" t="s">
        <v>10</v>
      </c>
      <c r="M24" s="71" t="s">
        <v>11</v>
      </c>
      <c r="N24" s="72" t="s">
        <v>57</v>
      </c>
      <c r="O24" s="73" t="s">
        <v>61</v>
      </c>
    </row>
    <row r="25" spans="1:15" ht="15.75">
      <c r="A25" s="32" t="s">
        <v>59</v>
      </c>
      <c r="B25" s="66">
        <v>58140.36</v>
      </c>
      <c r="C25" s="52">
        <v>78326.84</v>
      </c>
      <c r="D25" s="66">
        <v>62795.240000000005</v>
      </c>
      <c r="E25" s="52">
        <v>59394.48</v>
      </c>
      <c r="F25" s="66">
        <v>64148.97</v>
      </c>
      <c r="G25" s="52">
        <v>44322.54</v>
      </c>
      <c r="H25" s="66">
        <v>64598.4</v>
      </c>
      <c r="I25" s="52">
        <v>60525.020000000004</v>
      </c>
      <c r="J25" s="66">
        <v>63066.11</v>
      </c>
      <c r="K25" s="52">
        <v>51896.14</v>
      </c>
      <c r="L25" s="66">
        <v>73294.56</v>
      </c>
      <c r="M25" s="52">
        <v>73230.28</v>
      </c>
      <c r="N25" s="66">
        <f>SUM(B25:M25)</f>
        <v>753738.9400000002</v>
      </c>
      <c r="O25" s="77"/>
    </row>
    <row r="26" spans="1:15" ht="15.75">
      <c r="A26" s="33"/>
      <c r="B26" s="66"/>
      <c r="C26" s="52"/>
      <c r="D26" s="66"/>
      <c r="E26" s="52"/>
      <c r="F26" s="66"/>
      <c r="G26" s="52"/>
      <c r="H26" s="66"/>
      <c r="I26" s="52"/>
      <c r="J26" s="66"/>
      <c r="K26" s="52"/>
      <c r="L26" s="66"/>
      <c r="M26" s="52"/>
      <c r="N26" s="66"/>
      <c r="O26" s="78">
        <f>(+N27-N25)/N25</f>
        <v>-0.09546286675861562</v>
      </c>
    </row>
    <row r="27" spans="1:15" ht="15.75">
      <c r="A27" s="32" t="s">
        <v>60</v>
      </c>
      <c r="B27" s="66">
        <v>56959.09</v>
      </c>
      <c r="C27" s="52">
        <v>63928.44</v>
      </c>
      <c r="D27" s="66">
        <v>63344.229999999996</v>
      </c>
      <c r="E27" s="52">
        <v>52790.72</v>
      </c>
      <c r="F27" s="66">
        <v>59284.14</v>
      </c>
      <c r="G27" s="52">
        <v>47920.130000000005</v>
      </c>
      <c r="H27" s="66">
        <v>61128</v>
      </c>
      <c r="I27" s="52">
        <v>52713.520000000004</v>
      </c>
      <c r="J27" s="66">
        <v>46162.969999999994</v>
      </c>
      <c r="K27" s="52">
        <v>61328.47</v>
      </c>
      <c r="L27" s="66">
        <v>60108.17</v>
      </c>
      <c r="M27" s="52">
        <v>56116.979999999996</v>
      </c>
      <c r="N27" s="66">
        <f>SUM(B27:M27)</f>
        <v>681784.86</v>
      </c>
      <c r="O27" s="77"/>
    </row>
    <row r="28" spans="1:15" ht="16.5" thickBot="1">
      <c r="A28" s="79"/>
      <c r="B28" s="66"/>
      <c r="C28" s="52"/>
      <c r="D28" s="66"/>
      <c r="E28" s="52"/>
      <c r="F28" s="66"/>
      <c r="G28" s="52"/>
      <c r="H28" s="66"/>
      <c r="I28" s="52"/>
      <c r="J28" s="66"/>
      <c r="K28" s="52"/>
      <c r="L28" s="66"/>
      <c r="M28" s="52"/>
      <c r="N28" s="66"/>
      <c r="O28" s="77"/>
    </row>
    <row r="29" spans="1:15" ht="16.5" thickBot="1">
      <c r="A29" s="51" t="s">
        <v>25</v>
      </c>
      <c r="B29" s="70" t="s">
        <v>0</v>
      </c>
      <c r="C29" s="71" t="s">
        <v>1</v>
      </c>
      <c r="D29" s="70" t="s">
        <v>2</v>
      </c>
      <c r="E29" s="71" t="s">
        <v>3</v>
      </c>
      <c r="F29" s="70" t="s">
        <v>4</v>
      </c>
      <c r="G29" s="71" t="s">
        <v>5</v>
      </c>
      <c r="H29" s="70" t="s">
        <v>6</v>
      </c>
      <c r="I29" s="71" t="s">
        <v>7</v>
      </c>
      <c r="J29" s="70" t="s">
        <v>8</v>
      </c>
      <c r="K29" s="71" t="s">
        <v>9</v>
      </c>
      <c r="L29" s="70" t="s">
        <v>10</v>
      </c>
      <c r="M29" s="71" t="s">
        <v>11</v>
      </c>
      <c r="N29" s="72" t="s">
        <v>57</v>
      </c>
      <c r="O29" s="73" t="s">
        <v>61</v>
      </c>
    </row>
    <row r="30" spans="1:15" ht="15.75">
      <c r="A30" s="32" t="s">
        <v>59</v>
      </c>
      <c r="B30" s="66">
        <v>1701.13</v>
      </c>
      <c r="C30" s="52">
        <v>2291.76</v>
      </c>
      <c r="D30" s="66">
        <v>1837.3300000000002</v>
      </c>
      <c r="E30" s="52">
        <v>1737.8200000000002</v>
      </c>
      <c r="F30" s="66">
        <v>1876.93</v>
      </c>
      <c r="G30" s="52">
        <v>1296.83</v>
      </c>
      <c r="H30" s="66">
        <v>1890.0800000000002</v>
      </c>
      <c r="I30" s="52">
        <v>1770.9</v>
      </c>
      <c r="J30" s="66">
        <v>1845.25</v>
      </c>
      <c r="K30" s="52">
        <v>1518.43</v>
      </c>
      <c r="L30" s="66">
        <v>2144.5299999999997</v>
      </c>
      <c r="M30" s="52">
        <v>2142.64</v>
      </c>
      <c r="N30" s="66">
        <f>SUM(B30:M30)</f>
        <v>22053.629999999997</v>
      </c>
      <c r="O30" s="77"/>
    </row>
    <row r="31" spans="1:15" ht="15.75">
      <c r="A31" s="33"/>
      <c r="B31" s="66"/>
      <c r="C31" s="52"/>
      <c r="D31" s="66"/>
      <c r="E31" s="52"/>
      <c r="F31" s="66"/>
      <c r="G31" s="52"/>
      <c r="H31" s="66"/>
      <c r="I31" s="52"/>
      <c r="J31" s="66"/>
      <c r="K31" s="52"/>
      <c r="L31" s="66"/>
      <c r="M31" s="52"/>
      <c r="N31" s="66"/>
      <c r="O31" s="78">
        <f>(+N32-N30)/N30</f>
        <v>-0.09546228897464924</v>
      </c>
    </row>
    <row r="32" spans="1:15" ht="15.75">
      <c r="A32" s="32" t="s">
        <v>60</v>
      </c>
      <c r="B32" s="66">
        <v>1666.56</v>
      </c>
      <c r="C32" s="52">
        <v>1870.48</v>
      </c>
      <c r="D32" s="66">
        <v>1853.39</v>
      </c>
      <c r="E32" s="52">
        <v>1544.6</v>
      </c>
      <c r="F32" s="66">
        <v>1734.5900000000001</v>
      </c>
      <c r="G32" s="52">
        <v>1402.1</v>
      </c>
      <c r="H32" s="66">
        <v>1788.54</v>
      </c>
      <c r="I32" s="52">
        <v>1542.35</v>
      </c>
      <c r="J32" s="66">
        <v>1350.68</v>
      </c>
      <c r="K32" s="52">
        <v>1794.4099999999999</v>
      </c>
      <c r="L32" s="66">
        <v>1758.71</v>
      </c>
      <c r="M32" s="52">
        <v>1641.9299999999998</v>
      </c>
      <c r="N32" s="66">
        <f>SUM(B32:M32)</f>
        <v>19948.340000000004</v>
      </c>
      <c r="O32" s="77"/>
    </row>
    <row r="33" spans="1:15" ht="16.5" thickBot="1">
      <c r="A33" s="79"/>
      <c r="B33" s="66"/>
      <c r="C33" s="52"/>
      <c r="D33" s="66"/>
      <c r="E33" s="52"/>
      <c r="F33" s="66"/>
      <c r="G33" s="52"/>
      <c r="H33" s="66"/>
      <c r="I33" s="52"/>
      <c r="J33" s="66"/>
      <c r="K33" s="52"/>
      <c r="L33" s="66"/>
      <c r="M33" s="52"/>
      <c r="N33" s="66"/>
      <c r="O33" s="77"/>
    </row>
    <row r="34" spans="1:15" s="19" customFormat="1" ht="16.5" thickBot="1">
      <c r="A34" s="51" t="s">
        <v>57</v>
      </c>
      <c r="B34" s="70" t="s">
        <v>0</v>
      </c>
      <c r="C34" s="71" t="s">
        <v>1</v>
      </c>
      <c r="D34" s="70" t="s">
        <v>2</v>
      </c>
      <c r="E34" s="71" t="s">
        <v>3</v>
      </c>
      <c r="F34" s="70" t="s">
        <v>4</v>
      </c>
      <c r="G34" s="71" t="s">
        <v>5</v>
      </c>
      <c r="H34" s="70" t="s">
        <v>6</v>
      </c>
      <c r="I34" s="71" t="s">
        <v>7</v>
      </c>
      <c r="J34" s="70" t="s">
        <v>8</v>
      </c>
      <c r="K34" s="71" t="s">
        <v>9</v>
      </c>
      <c r="L34" s="70" t="s">
        <v>10</v>
      </c>
      <c r="M34" s="71" t="s">
        <v>11</v>
      </c>
      <c r="N34" s="72" t="s">
        <v>57</v>
      </c>
      <c r="O34" s="73" t="s">
        <v>61</v>
      </c>
    </row>
    <row r="35" spans="1:15" ht="15.75">
      <c r="A35" s="32"/>
      <c r="B35" s="66"/>
      <c r="C35" s="52"/>
      <c r="D35" s="66"/>
      <c r="E35" s="52"/>
      <c r="F35" s="66"/>
      <c r="G35" s="52"/>
      <c r="H35" s="66"/>
      <c r="I35" s="52"/>
      <c r="J35" s="66"/>
      <c r="K35" s="52"/>
      <c r="L35" s="66"/>
      <c r="M35" s="52"/>
      <c r="N35" s="66"/>
      <c r="O35" s="77"/>
    </row>
    <row r="36" spans="1:15" ht="15.75">
      <c r="A36" s="32" t="s">
        <v>59</v>
      </c>
      <c r="B36" s="66">
        <f>+B5+B10+B15+B20+B25+B30</f>
        <v>126205.66000000002</v>
      </c>
      <c r="C36" s="52">
        <f aca="true" t="shared" si="0" ref="C36:M36">+C5+C10+C15+C20+C25+C30</f>
        <v>170024.56</v>
      </c>
      <c r="D36" s="66">
        <f t="shared" si="0"/>
        <v>136310.03</v>
      </c>
      <c r="E36" s="52">
        <f t="shared" si="0"/>
        <v>128927.97</v>
      </c>
      <c r="F36" s="66">
        <f t="shared" si="0"/>
        <v>139248.57</v>
      </c>
      <c r="G36" s="52">
        <f t="shared" si="0"/>
        <v>96211.23</v>
      </c>
      <c r="H36" s="66">
        <f t="shared" si="0"/>
        <v>140224.15</v>
      </c>
      <c r="I36" s="52">
        <f t="shared" si="0"/>
        <v>131382.05000000002</v>
      </c>
      <c r="J36" s="66">
        <f t="shared" si="0"/>
        <v>136898</v>
      </c>
      <c r="K36" s="52">
        <f t="shared" si="0"/>
        <v>112651.29</v>
      </c>
      <c r="L36" s="66">
        <f t="shared" si="0"/>
        <v>159100.98</v>
      </c>
      <c r="M36" s="52">
        <f t="shared" si="0"/>
        <v>158961.43000000002</v>
      </c>
      <c r="N36" s="66">
        <f>SUM(B36:M36)</f>
        <v>1636145.92</v>
      </c>
      <c r="O36" s="77"/>
    </row>
    <row r="37" spans="1:15" ht="15.75">
      <c r="A37" s="33"/>
      <c r="B37" s="67"/>
      <c r="C37" s="19"/>
      <c r="D37" s="67"/>
      <c r="E37" s="19"/>
      <c r="F37" s="67"/>
      <c r="G37" s="19"/>
      <c r="H37" s="67"/>
      <c r="I37" s="19"/>
      <c r="J37" s="67"/>
      <c r="K37" s="19"/>
      <c r="L37" s="67"/>
      <c r="M37" s="19"/>
      <c r="N37" s="67"/>
      <c r="O37" s="78">
        <f>(+N38-N36)/N36</f>
        <v>-0.09546289123160834</v>
      </c>
    </row>
    <row r="38" spans="1:15" ht="16.5" customHeight="1" thickBot="1">
      <c r="A38" s="34" t="s">
        <v>60</v>
      </c>
      <c r="B38" s="83">
        <f>+B7+B12+B17+B22+B27+B32</f>
        <v>123641.45999999999</v>
      </c>
      <c r="C38" s="80">
        <f aca="true" t="shared" si="1" ref="C38:M38">+C7+C12+C17+C22+C27+C32</f>
        <v>138769.86000000002</v>
      </c>
      <c r="D38" s="83">
        <f t="shared" si="1"/>
        <v>137501.72000000003</v>
      </c>
      <c r="E38" s="80">
        <f t="shared" si="1"/>
        <v>114593.15000000002</v>
      </c>
      <c r="F38" s="83">
        <f t="shared" si="1"/>
        <v>128688.45</v>
      </c>
      <c r="G38" s="80">
        <f t="shared" si="1"/>
        <v>104020.54000000001</v>
      </c>
      <c r="H38" s="83">
        <f t="shared" si="1"/>
        <v>132690.94</v>
      </c>
      <c r="I38" s="80">
        <f t="shared" si="1"/>
        <v>114425.56000000001</v>
      </c>
      <c r="J38" s="83">
        <f t="shared" si="1"/>
        <v>100206.24999999999</v>
      </c>
      <c r="K38" s="80">
        <f t="shared" si="1"/>
        <v>133126.11000000002</v>
      </c>
      <c r="L38" s="83">
        <f t="shared" si="1"/>
        <v>130477.18000000001</v>
      </c>
      <c r="M38" s="80">
        <f t="shared" si="1"/>
        <v>121813.47999999998</v>
      </c>
      <c r="N38" s="83">
        <f>SUM(B38:M38)</f>
        <v>1479954.7000000002</v>
      </c>
      <c r="O38" s="81"/>
    </row>
    <row r="39" spans="1:16" s="4" customFormat="1" ht="15.75">
      <c r="A39" s="1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P39"/>
    </row>
    <row r="40" spans="1:16" s="6" customFormat="1" ht="15.75">
      <c r="A40" s="1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/>
    </row>
    <row r="41" spans="1:16" s="4" customFormat="1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/>
    </row>
    <row r="42" spans="1:14" s="1" customFormat="1" ht="15.75">
      <c r="A42" s="1" t="s">
        <v>62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s="1" customFormat="1" ht="15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7" spans="1:14" ht="15.75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.7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51" spans="1:14" ht="15.75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.75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5" spans="1:14" ht="15.75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.7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9" spans="1:14" ht="15.75">
      <c r="A59" s="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.7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3" spans="2:14" ht="15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ht="15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8" spans="1:14" ht="15.75">
      <c r="A68" s="1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</sheetData>
  <sheetProtection/>
  <printOptions/>
  <pageMargins left="0.25" right="0.25" top="0.5" bottom="0.25" header="0.25" footer="0"/>
  <pageSetup fitToHeight="2" horizontalDpi="300" verticalDpi="300" orientation="landscape" paperSize="5" scale="4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7"/>
  <sheetViews>
    <sheetView zoomScalePageLayoutView="0" workbookViewId="0" topLeftCell="A1">
      <selection activeCell="N37" sqref="N37:O39"/>
    </sheetView>
  </sheetViews>
  <sheetFormatPr defaultColWidth="8.796875" defaultRowHeight="15"/>
  <cols>
    <col min="1" max="1" width="24.3984375" style="1" customWidth="1"/>
    <col min="2" max="5" width="9.69921875" style="0" customWidth="1"/>
    <col min="6" max="6" width="10.59765625" style="0" customWidth="1"/>
    <col min="7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3" spans="1:13" s="4" customFormat="1" ht="16.5" thickBot="1">
      <c r="A3" s="1"/>
      <c r="B3" s="2"/>
      <c r="C3" s="2"/>
      <c r="D3" s="2"/>
      <c r="E3" s="2"/>
      <c r="F3" s="2"/>
      <c r="G3" s="2"/>
      <c r="H3" s="2"/>
      <c r="I3" s="2"/>
      <c r="J3" s="2"/>
      <c r="K3" s="10"/>
      <c r="L3" s="2"/>
      <c r="M3" s="10"/>
    </row>
    <row r="4" spans="1:15" s="1" customFormat="1" ht="16.5" thickBot="1">
      <c r="A4" s="5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6"/>
    </row>
    <row r="5" spans="1:15" ht="16.5" thickBot="1">
      <c r="A5" s="51" t="s">
        <v>26</v>
      </c>
      <c r="B5" s="71" t="s">
        <v>0</v>
      </c>
      <c r="C5" s="71" t="s">
        <v>1</v>
      </c>
      <c r="D5" s="71" t="s">
        <v>2</v>
      </c>
      <c r="E5" s="71" t="s">
        <v>3</v>
      </c>
      <c r="F5" s="71" t="s">
        <v>4</v>
      </c>
      <c r="G5" s="71" t="s">
        <v>5</v>
      </c>
      <c r="H5" s="71" t="s">
        <v>6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72" t="s">
        <v>57</v>
      </c>
      <c r="O5" s="73" t="s">
        <v>61</v>
      </c>
    </row>
    <row r="6" spans="1:15" ht="15.75">
      <c r="A6" s="32" t="s">
        <v>59</v>
      </c>
      <c r="B6" s="82">
        <v>57018.759999999995</v>
      </c>
      <c r="C6" s="52">
        <v>69314.26000000001</v>
      </c>
      <c r="D6" s="82">
        <v>61065.59</v>
      </c>
      <c r="E6" s="52">
        <v>52430.92</v>
      </c>
      <c r="F6" s="82">
        <v>44590.86</v>
      </c>
      <c r="G6" s="52">
        <v>57647.18</v>
      </c>
      <c r="H6" s="82">
        <v>49930.93</v>
      </c>
      <c r="I6" s="52">
        <v>56328.17999999999</v>
      </c>
      <c r="J6" s="82">
        <v>46965.15</v>
      </c>
      <c r="K6" s="52">
        <v>47786.95</v>
      </c>
      <c r="L6" s="82">
        <v>70928.56</v>
      </c>
      <c r="M6" s="52">
        <v>54357.4</v>
      </c>
      <c r="N6" s="82">
        <f>SUM(B6:M6)</f>
        <v>668364.7399999999</v>
      </c>
      <c r="O6" s="77"/>
    </row>
    <row r="7" spans="1:15" ht="15.75">
      <c r="A7" s="33"/>
      <c r="B7" s="66"/>
      <c r="C7" s="52"/>
      <c r="D7" s="66"/>
      <c r="E7" s="52"/>
      <c r="F7" s="66"/>
      <c r="G7" s="52"/>
      <c r="H7" s="66"/>
      <c r="I7" s="52"/>
      <c r="J7" s="66"/>
      <c r="K7" s="52"/>
      <c r="L7" s="66"/>
      <c r="M7" s="52"/>
      <c r="N7" s="67"/>
      <c r="O7" s="78">
        <f>+(N8-N6)/N6</f>
        <v>0.021680437540735887</v>
      </c>
    </row>
    <row r="8" spans="1:15" ht="15.75">
      <c r="A8" s="32" t="s">
        <v>60</v>
      </c>
      <c r="B8" s="66">
        <v>66710.79</v>
      </c>
      <c r="C8" s="52">
        <v>63408.28</v>
      </c>
      <c r="D8" s="66">
        <v>55442.34</v>
      </c>
      <c r="E8" s="52">
        <v>57728.91</v>
      </c>
      <c r="F8" s="66">
        <v>50875.3</v>
      </c>
      <c r="G8" s="52">
        <v>46930.75</v>
      </c>
      <c r="H8" s="66">
        <v>52698.020000000004</v>
      </c>
      <c r="I8" s="52">
        <v>44675.66</v>
      </c>
      <c r="J8" s="66">
        <v>54367.82</v>
      </c>
      <c r="K8" s="52">
        <v>59438.34</v>
      </c>
      <c r="L8" s="66">
        <v>63834.5</v>
      </c>
      <c r="M8" s="52">
        <v>66744.47</v>
      </c>
      <c r="N8" s="66">
        <f>SUM(B8:M8)</f>
        <v>682855.18</v>
      </c>
      <c r="O8" s="77"/>
    </row>
    <row r="9" spans="1:15" ht="16.5" thickBot="1">
      <c r="A9" s="42"/>
      <c r="B9" s="66"/>
      <c r="C9" s="52"/>
      <c r="D9" s="66"/>
      <c r="E9" s="52"/>
      <c r="F9" s="66"/>
      <c r="G9" s="52"/>
      <c r="H9" s="66"/>
      <c r="I9" s="52"/>
      <c r="J9" s="66"/>
      <c r="K9" s="52"/>
      <c r="L9" s="66"/>
      <c r="M9" s="52"/>
      <c r="N9" s="67"/>
      <c r="O9" s="77"/>
    </row>
    <row r="10" spans="1:15" ht="16.5" thickBot="1">
      <c r="A10" s="51" t="s">
        <v>27</v>
      </c>
      <c r="B10" s="70" t="s">
        <v>0</v>
      </c>
      <c r="C10" s="71" t="s">
        <v>1</v>
      </c>
      <c r="D10" s="70" t="s">
        <v>2</v>
      </c>
      <c r="E10" s="71" t="s">
        <v>3</v>
      </c>
      <c r="F10" s="70" t="s">
        <v>4</v>
      </c>
      <c r="G10" s="71" t="s">
        <v>5</v>
      </c>
      <c r="H10" s="70" t="s">
        <v>6</v>
      </c>
      <c r="I10" s="71" t="s">
        <v>7</v>
      </c>
      <c r="J10" s="70" t="s">
        <v>8</v>
      </c>
      <c r="K10" s="71" t="s">
        <v>9</v>
      </c>
      <c r="L10" s="70" t="s">
        <v>10</v>
      </c>
      <c r="M10" s="71" t="s">
        <v>11</v>
      </c>
      <c r="N10" s="72" t="s">
        <v>57</v>
      </c>
      <c r="O10" s="73" t="s">
        <v>61</v>
      </c>
    </row>
    <row r="11" spans="1:15" ht="15.75">
      <c r="A11" s="32" t="s">
        <v>59</v>
      </c>
      <c r="B11" s="66">
        <v>3904.74</v>
      </c>
      <c r="C11" s="52">
        <v>4746.76</v>
      </c>
      <c r="D11" s="66">
        <v>4181.87</v>
      </c>
      <c r="E11" s="52">
        <v>3590.5600000000004</v>
      </c>
      <c r="F11" s="66">
        <v>3053.66</v>
      </c>
      <c r="G11" s="52">
        <v>3947.7799999999997</v>
      </c>
      <c r="H11" s="66">
        <v>3419.35</v>
      </c>
      <c r="I11" s="52">
        <v>3857.4500000000003</v>
      </c>
      <c r="J11" s="66">
        <v>3216.25</v>
      </c>
      <c r="K11" s="52">
        <v>3272.5299999999997</v>
      </c>
      <c r="L11" s="66">
        <v>4857.3</v>
      </c>
      <c r="M11" s="52">
        <v>3722.48</v>
      </c>
      <c r="N11" s="66">
        <f>SUM(B11:M11)</f>
        <v>45770.73</v>
      </c>
      <c r="O11" s="77"/>
    </row>
    <row r="12" spans="1:15" ht="15.75">
      <c r="A12" s="33"/>
      <c r="B12" s="66"/>
      <c r="C12" s="52"/>
      <c r="D12" s="66"/>
      <c r="E12" s="52"/>
      <c r="F12" s="66"/>
      <c r="G12" s="52"/>
      <c r="H12" s="66"/>
      <c r="I12" s="52"/>
      <c r="J12" s="66"/>
      <c r="K12" s="52"/>
      <c r="L12" s="66"/>
      <c r="M12" s="52"/>
      <c r="N12" s="67"/>
      <c r="O12" s="78">
        <f>+(N13-N11)/N11</f>
        <v>0.02167979405178802</v>
      </c>
    </row>
    <row r="13" spans="1:15" ht="15.75">
      <c r="A13" s="32" t="s">
        <v>60</v>
      </c>
      <c r="B13" s="66">
        <v>4568.47</v>
      </c>
      <c r="C13" s="52">
        <v>4342.3</v>
      </c>
      <c r="D13" s="66">
        <v>3796.79</v>
      </c>
      <c r="E13" s="52">
        <v>3953.37</v>
      </c>
      <c r="F13" s="66">
        <v>3484.0200000000004</v>
      </c>
      <c r="G13" s="52">
        <v>3213.8900000000003</v>
      </c>
      <c r="H13" s="66">
        <v>3608.8500000000004</v>
      </c>
      <c r="I13" s="52">
        <v>3059.46</v>
      </c>
      <c r="J13" s="66">
        <v>3723.1899999999996</v>
      </c>
      <c r="K13" s="52">
        <v>4070.43</v>
      </c>
      <c r="L13" s="66">
        <v>4371.49</v>
      </c>
      <c r="M13" s="52">
        <v>4570.77</v>
      </c>
      <c r="N13" s="66">
        <f>SUM(B13:M13)</f>
        <v>46763.03</v>
      </c>
      <c r="O13" s="77"/>
    </row>
    <row r="14" spans="1:15" ht="15" customHeight="1" thickBot="1">
      <c r="A14" s="42"/>
      <c r="B14" s="66"/>
      <c r="C14" s="52"/>
      <c r="D14" s="66"/>
      <c r="E14" s="52"/>
      <c r="F14" s="66"/>
      <c r="G14" s="52"/>
      <c r="H14" s="66"/>
      <c r="I14" s="52"/>
      <c r="J14" s="66"/>
      <c r="K14" s="52"/>
      <c r="L14" s="66"/>
      <c r="M14" s="52"/>
      <c r="N14" s="67"/>
      <c r="O14" s="77"/>
    </row>
    <row r="15" spans="1:15" ht="16.5" thickBot="1">
      <c r="A15" s="51" t="s">
        <v>28</v>
      </c>
      <c r="B15" s="70" t="s">
        <v>0</v>
      </c>
      <c r="C15" s="71" t="s">
        <v>1</v>
      </c>
      <c r="D15" s="70" t="s">
        <v>2</v>
      </c>
      <c r="E15" s="71" t="s">
        <v>3</v>
      </c>
      <c r="F15" s="70" t="s">
        <v>4</v>
      </c>
      <c r="G15" s="71" t="s">
        <v>5</v>
      </c>
      <c r="H15" s="70" t="s">
        <v>6</v>
      </c>
      <c r="I15" s="71" t="s">
        <v>7</v>
      </c>
      <c r="J15" s="70" t="s">
        <v>8</v>
      </c>
      <c r="K15" s="71" t="s">
        <v>9</v>
      </c>
      <c r="L15" s="70" t="s">
        <v>10</v>
      </c>
      <c r="M15" s="71" t="s">
        <v>11</v>
      </c>
      <c r="N15" s="72" t="s">
        <v>57</v>
      </c>
      <c r="O15" s="73" t="s">
        <v>61</v>
      </c>
    </row>
    <row r="16" spans="1:15" ht="15.75">
      <c r="A16" s="32" t="s">
        <v>59</v>
      </c>
      <c r="B16" s="66">
        <v>18355.47</v>
      </c>
      <c r="C16" s="52">
        <v>22313.620000000003</v>
      </c>
      <c r="D16" s="66">
        <v>19658.22</v>
      </c>
      <c r="E16" s="52">
        <v>16878.55</v>
      </c>
      <c r="F16" s="66">
        <v>14354.68</v>
      </c>
      <c r="G16" s="52">
        <v>18557.76</v>
      </c>
      <c r="H16" s="66">
        <v>16073.76</v>
      </c>
      <c r="I16" s="52">
        <v>18133.16</v>
      </c>
      <c r="J16" s="66">
        <v>15119.009999999998</v>
      </c>
      <c r="K16" s="52">
        <v>15383.56</v>
      </c>
      <c r="L16" s="66">
        <v>22833.31</v>
      </c>
      <c r="M16" s="52">
        <v>17498.72</v>
      </c>
      <c r="N16" s="66">
        <f>SUM(B16:M16)</f>
        <v>215159.82</v>
      </c>
      <c r="O16" s="77"/>
    </row>
    <row r="17" spans="1:15" ht="15.75">
      <c r="A17" s="33"/>
      <c r="B17" s="66"/>
      <c r="C17" s="52"/>
      <c r="D17" s="66"/>
      <c r="E17" s="52"/>
      <c r="F17" s="66"/>
      <c r="G17" s="52"/>
      <c r="H17" s="66"/>
      <c r="I17" s="52"/>
      <c r="J17" s="66"/>
      <c r="K17" s="52"/>
      <c r="L17" s="66"/>
      <c r="M17" s="52"/>
      <c r="N17" s="67"/>
      <c r="O17" s="78">
        <f>+(N18-N16)/N16</f>
        <v>0.02168034905401943</v>
      </c>
    </row>
    <row r="18" spans="1:15" ht="15.75">
      <c r="A18" s="32" t="s">
        <v>60</v>
      </c>
      <c r="B18" s="66">
        <v>21475.52</v>
      </c>
      <c r="C18" s="52">
        <v>20412.370000000003</v>
      </c>
      <c r="D18" s="66">
        <v>17847.99</v>
      </c>
      <c r="E18" s="52">
        <v>18584.07</v>
      </c>
      <c r="F18" s="66">
        <v>16377.76</v>
      </c>
      <c r="G18" s="52">
        <v>15107.939999999999</v>
      </c>
      <c r="H18" s="66">
        <v>16964.54</v>
      </c>
      <c r="I18" s="52">
        <v>14381.98</v>
      </c>
      <c r="J18" s="66">
        <v>17502.06</v>
      </c>
      <c r="K18" s="52">
        <v>19134.38</v>
      </c>
      <c r="L18" s="66">
        <v>20549.59</v>
      </c>
      <c r="M18" s="52">
        <v>21486.36</v>
      </c>
      <c r="N18" s="66">
        <f>SUM(B18:M18)</f>
        <v>219824.56</v>
      </c>
      <c r="O18" s="77"/>
    </row>
    <row r="19" spans="1:15" ht="16.5" thickBot="1">
      <c r="A19" s="42"/>
      <c r="B19" s="66"/>
      <c r="C19" s="52"/>
      <c r="D19" s="66"/>
      <c r="E19" s="52"/>
      <c r="F19" s="66"/>
      <c r="G19" s="52"/>
      <c r="H19" s="66"/>
      <c r="I19" s="52"/>
      <c r="J19" s="66"/>
      <c r="K19" s="52"/>
      <c r="L19" s="66"/>
      <c r="M19" s="52"/>
      <c r="N19" s="67"/>
      <c r="O19" s="77"/>
    </row>
    <row r="20" spans="1:15" ht="16.5" thickBot="1">
      <c r="A20" s="51" t="s">
        <v>29</v>
      </c>
      <c r="B20" s="70" t="s">
        <v>0</v>
      </c>
      <c r="C20" s="71" t="s">
        <v>1</v>
      </c>
      <c r="D20" s="70" t="s">
        <v>2</v>
      </c>
      <c r="E20" s="71" t="s">
        <v>3</v>
      </c>
      <c r="F20" s="70" t="s">
        <v>4</v>
      </c>
      <c r="G20" s="71" t="s">
        <v>5</v>
      </c>
      <c r="H20" s="70" t="s">
        <v>6</v>
      </c>
      <c r="I20" s="71" t="s">
        <v>7</v>
      </c>
      <c r="J20" s="70" t="s">
        <v>8</v>
      </c>
      <c r="K20" s="71" t="s">
        <v>9</v>
      </c>
      <c r="L20" s="70" t="s">
        <v>10</v>
      </c>
      <c r="M20" s="71" t="s">
        <v>11</v>
      </c>
      <c r="N20" s="72" t="s">
        <v>57</v>
      </c>
      <c r="O20" s="73" t="s">
        <v>61</v>
      </c>
    </row>
    <row r="21" spans="1:15" ht="15.75">
      <c r="A21" s="32" t="s">
        <v>59</v>
      </c>
      <c r="B21" s="66">
        <v>56778.72</v>
      </c>
      <c r="C21" s="52">
        <v>69022.45</v>
      </c>
      <c r="D21" s="66">
        <v>60808.5</v>
      </c>
      <c r="E21" s="52">
        <v>52210.19</v>
      </c>
      <c r="F21" s="66">
        <v>44403.14</v>
      </c>
      <c r="G21" s="52">
        <v>57404.490000000005</v>
      </c>
      <c r="H21" s="66">
        <v>49720.729999999996</v>
      </c>
      <c r="I21" s="52">
        <v>56091.049999999996</v>
      </c>
      <c r="J21" s="66">
        <v>46767.439999999995</v>
      </c>
      <c r="K21" s="52">
        <v>47585.77</v>
      </c>
      <c r="L21" s="66">
        <v>70629.95</v>
      </c>
      <c r="M21" s="52">
        <v>54128.56</v>
      </c>
      <c r="N21" s="66">
        <f>SUM(B21:M21)</f>
        <v>665550.99</v>
      </c>
      <c r="O21" s="77"/>
    </row>
    <row r="22" spans="1:15" ht="15.75">
      <c r="A22" s="33"/>
      <c r="B22" s="66"/>
      <c r="C22" s="52"/>
      <c r="D22" s="66"/>
      <c r="E22" s="52"/>
      <c r="F22" s="66"/>
      <c r="G22" s="52"/>
      <c r="H22" s="66"/>
      <c r="I22" s="52"/>
      <c r="J22" s="66"/>
      <c r="K22" s="52"/>
      <c r="L22" s="66"/>
      <c r="M22" s="52"/>
      <c r="N22" s="67"/>
      <c r="O22" s="78">
        <f>+(N23-N21)/N21</f>
        <v>0.02168038244522786</v>
      </c>
    </row>
    <row r="23" spans="1:15" ht="15.75">
      <c r="A23" s="32" t="s">
        <v>60</v>
      </c>
      <c r="B23" s="66">
        <v>66429.94</v>
      </c>
      <c r="C23" s="52">
        <v>63141.34</v>
      </c>
      <c r="D23" s="66">
        <v>55208.950000000004</v>
      </c>
      <c r="E23" s="52">
        <v>57485.86</v>
      </c>
      <c r="F23" s="66">
        <v>50661.11</v>
      </c>
      <c r="G23" s="52">
        <v>46733.18</v>
      </c>
      <c r="H23" s="66">
        <v>52476.17999999999</v>
      </c>
      <c r="I23" s="52">
        <v>44487.58</v>
      </c>
      <c r="J23" s="66">
        <v>54138.91</v>
      </c>
      <c r="K23" s="52">
        <v>59188.11</v>
      </c>
      <c r="L23" s="66">
        <v>63565.759999999995</v>
      </c>
      <c r="M23" s="52">
        <v>66463.47</v>
      </c>
      <c r="N23" s="66">
        <f>SUM(B23:M23)</f>
        <v>679980.39</v>
      </c>
      <c r="O23" s="77"/>
    </row>
    <row r="24" spans="1:15" ht="16.5" thickBot="1">
      <c r="A24" s="42"/>
      <c r="B24" s="66"/>
      <c r="C24" s="52"/>
      <c r="D24" s="66"/>
      <c r="E24" s="52"/>
      <c r="F24" s="66"/>
      <c r="G24" s="52"/>
      <c r="H24" s="66"/>
      <c r="I24" s="52"/>
      <c r="J24" s="66"/>
      <c r="K24" s="52"/>
      <c r="L24" s="66"/>
      <c r="M24" s="52"/>
      <c r="N24" s="67"/>
      <c r="O24" s="77"/>
    </row>
    <row r="25" spans="1:15" ht="16.5" thickBot="1">
      <c r="A25" s="51" t="s">
        <v>30</v>
      </c>
      <c r="B25" s="70" t="s">
        <v>0</v>
      </c>
      <c r="C25" s="71" t="s">
        <v>1</v>
      </c>
      <c r="D25" s="70" t="s">
        <v>2</v>
      </c>
      <c r="E25" s="71" t="s">
        <v>3</v>
      </c>
      <c r="F25" s="70" t="s">
        <v>4</v>
      </c>
      <c r="G25" s="71" t="s">
        <v>5</v>
      </c>
      <c r="H25" s="70" t="s">
        <v>6</v>
      </c>
      <c r="I25" s="71" t="s">
        <v>7</v>
      </c>
      <c r="J25" s="70" t="s">
        <v>8</v>
      </c>
      <c r="K25" s="71" t="s">
        <v>9</v>
      </c>
      <c r="L25" s="70" t="s">
        <v>10</v>
      </c>
      <c r="M25" s="71" t="s">
        <v>11</v>
      </c>
      <c r="N25" s="72" t="s">
        <v>57</v>
      </c>
      <c r="O25" s="73" t="s">
        <v>61</v>
      </c>
    </row>
    <row r="26" spans="1:15" ht="15.75">
      <c r="A26" s="32" t="s">
        <v>59</v>
      </c>
      <c r="B26" s="66">
        <v>3664.6899999999996</v>
      </c>
      <c r="C26" s="52">
        <v>4454.9400000000005</v>
      </c>
      <c r="D26" s="66">
        <v>3924.79</v>
      </c>
      <c r="E26" s="52">
        <v>3369.8199999999997</v>
      </c>
      <c r="F26" s="66">
        <v>2865.93</v>
      </c>
      <c r="G26" s="52">
        <v>3705.08</v>
      </c>
      <c r="H26" s="66">
        <v>3209.1499999999996</v>
      </c>
      <c r="I26" s="52">
        <v>3620.3</v>
      </c>
      <c r="J26" s="66">
        <v>3018.5299999999997</v>
      </c>
      <c r="K26" s="52">
        <v>3071.35</v>
      </c>
      <c r="L26" s="66">
        <v>4558.6900000000005</v>
      </c>
      <c r="M26" s="52">
        <v>3493.65</v>
      </c>
      <c r="N26" s="66">
        <f>SUM(B26:M26)</f>
        <v>42956.920000000006</v>
      </c>
      <c r="O26" s="77"/>
    </row>
    <row r="27" spans="1:15" ht="15.75">
      <c r="A27" s="33"/>
      <c r="B27" s="66"/>
      <c r="C27" s="52"/>
      <c r="D27" s="66"/>
      <c r="E27" s="52"/>
      <c r="F27" s="66"/>
      <c r="G27" s="52"/>
      <c r="H27" s="66"/>
      <c r="I27" s="52"/>
      <c r="J27" s="66"/>
      <c r="K27" s="52"/>
      <c r="L27" s="66"/>
      <c r="M27" s="52"/>
      <c r="N27" s="67"/>
      <c r="O27" s="78">
        <f>+(N28-N26)/N26</f>
        <v>0.021680558103327405</v>
      </c>
    </row>
    <row r="28" spans="1:15" ht="15.75">
      <c r="A28" s="32" t="s">
        <v>60</v>
      </c>
      <c r="B28" s="66">
        <v>4287.61</v>
      </c>
      <c r="C28" s="52">
        <v>4075.36</v>
      </c>
      <c r="D28" s="66">
        <v>3563.38</v>
      </c>
      <c r="E28" s="52">
        <v>3710.33</v>
      </c>
      <c r="F28" s="66">
        <v>3269.8399999999997</v>
      </c>
      <c r="G28" s="52">
        <v>3016.3199999999997</v>
      </c>
      <c r="H28" s="66">
        <v>3386.99</v>
      </c>
      <c r="I28" s="52">
        <v>2871.38</v>
      </c>
      <c r="J28" s="66">
        <v>3494.3100000000004</v>
      </c>
      <c r="K28" s="52">
        <v>3820.2</v>
      </c>
      <c r="L28" s="66">
        <v>4102.75</v>
      </c>
      <c r="M28" s="52">
        <v>4289.780000000001</v>
      </c>
      <c r="N28" s="66">
        <f>SUM(B28:M28)</f>
        <v>43888.24999999999</v>
      </c>
      <c r="O28" s="77"/>
    </row>
    <row r="29" spans="1:15" ht="16.5" thickBot="1">
      <c r="A29" s="79"/>
      <c r="B29" s="66"/>
      <c r="C29" s="52"/>
      <c r="D29" s="66"/>
      <c r="E29" s="52"/>
      <c r="F29" s="66"/>
      <c r="G29" s="52"/>
      <c r="H29" s="66"/>
      <c r="I29" s="52"/>
      <c r="J29" s="66"/>
      <c r="K29" s="52"/>
      <c r="L29" s="66"/>
      <c r="M29" s="52"/>
      <c r="N29" s="67"/>
      <c r="O29" s="77"/>
    </row>
    <row r="30" spans="1:15" ht="16.5" thickBot="1">
      <c r="A30" s="51" t="s">
        <v>31</v>
      </c>
      <c r="B30" s="70" t="s">
        <v>0</v>
      </c>
      <c r="C30" s="71" t="s">
        <v>1</v>
      </c>
      <c r="D30" s="70" t="s">
        <v>2</v>
      </c>
      <c r="E30" s="71" t="s">
        <v>3</v>
      </c>
      <c r="F30" s="70" t="s">
        <v>4</v>
      </c>
      <c r="G30" s="71" t="s">
        <v>5</v>
      </c>
      <c r="H30" s="70" t="s">
        <v>6</v>
      </c>
      <c r="I30" s="71" t="s">
        <v>7</v>
      </c>
      <c r="J30" s="70" t="s">
        <v>8</v>
      </c>
      <c r="K30" s="71" t="s">
        <v>9</v>
      </c>
      <c r="L30" s="70" t="s">
        <v>10</v>
      </c>
      <c r="M30" s="71" t="s">
        <v>11</v>
      </c>
      <c r="N30" s="72" t="s">
        <v>57</v>
      </c>
      <c r="O30" s="73" t="s">
        <v>61</v>
      </c>
    </row>
    <row r="31" spans="1:15" ht="15.75">
      <c r="A31" s="32" t="s">
        <v>59</v>
      </c>
      <c r="B31" s="66">
        <v>1216.23</v>
      </c>
      <c r="C31" s="52">
        <v>1478.5</v>
      </c>
      <c r="D31" s="66">
        <v>1302.55</v>
      </c>
      <c r="E31" s="52">
        <v>1118.37</v>
      </c>
      <c r="F31" s="66">
        <v>951.13</v>
      </c>
      <c r="G31" s="52">
        <v>1229.6399999999999</v>
      </c>
      <c r="H31" s="66">
        <v>1065.04</v>
      </c>
      <c r="I31" s="52">
        <v>1201.5</v>
      </c>
      <c r="J31" s="66">
        <v>1001.79</v>
      </c>
      <c r="K31" s="52">
        <v>1019.3100000000001</v>
      </c>
      <c r="L31" s="66">
        <v>1512.93</v>
      </c>
      <c r="M31" s="52">
        <v>1129.86</v>
      </c>
      <c r="N31" s="66">
        <f>SUM(B31:M31)</f>
        <v>14226.85</v>
      </c>
      <c r="O31" s="77"/>
    </row>
    <row r="32" spans="1:15" ht="15.75">
      <c r="A32" s="33"/>
      <c r="B32" s="66"/>
      <c r="C32" s="52"/>
      <c r="D32" s="66"/>
      <c r="E32" s="52"/>
      <c r="F32" s="66"/>
      <c r="G32" s="52"/>
      <c r="H32" s="66"/>
      <c r="I32" s="52"/>
      <c r="J32" s="66"/>
      <c r="K32" s="52"/>
      <c r="L32" s="66"/>
      <c r="M32" s="52"/>
      <c r="N32" s="67"/>
      <c r="O32" s="78">
        <f>+(N33-N31)/N31</f>
        <v>0.02380569135121282</v>
      </c>
    </row>
    <row r="33" spans="1:15" ht="15.75">
      <c r="A33" s="32" t="s">
        <v>60</v>
      </c>
      <c r="B33" s="66">
        <v>1422.96</v>
      </c>
      <c r="C33" s="52">
        <v>1352.52</v>
      </c>
      <c r="D33" s="66">
        <v>1182.6</v>
      </c>
      <c r="E33" s="52">
        <v>1231.38</v>
      </c>
      <c r="F33" s="66">
        <v>1085.18</v>
      </c>
      <c r="G33" s="52">
        <v>1001.0500000000001</v>
      </c>
      <c r="H33" s="66">
        <v>1124.07</v>
      </c>
      <c r="I33" s="52">
        <v>952.95</v>
      </c>
      <c r="J33" s="66">
        <v>1159.68</v>
      </c>
      <c r="K33" s="52">
        <v>1267.8400000000001</v>
      </c>
      <c r="L33" s="66">
        <v>1361.62</v>
      </c>
      <c r="M33" s="52">
        <v>1423.68</v>
      </c>
      <c r="N33" s="66">
        <f>SUM(B33:M33)</f>
        <v>14565.530000000002</v>
      </c>
      <c r="O33" s="77"/>
    </row>
    <row r="34" spans="1:15" ht="15.75">
      <c r="A34" s="32"/>
      <c r="B34" s="67"/>
      <c r="C34" s="19"/>
      <c r="D34" s="67"/>
      <c r="E34" s="19"/>
      <c r="F34" s="67"/>
      <c r="G34" s="19"/>
      <c r="H34" s="67"/>
      <c r="I34" s="19"/>
      <c r="J34" s="67"/>
      <c r="K34" s="19"/>
      <c r="L34" s="67"/>
      <c r="M34" s="19"/>
      <c r="N34" s="67"/>
      <c r="O34" s="77"/>
    </row>
    <row r="35" spans="1:15" ht="16.5" thickBot="1">
      <c r="A35" s="87"/>
      <c r="B35" s="86"/>
      <c r="C35" s="88"/>
      <c r="D35" s="86"/>
      <c r="E35" s="88"/>
      <c r="F35" s="86"/>
      <c r="G35" s="88"/>
      <c r="H35" s="86"/>
      <c r="I35" s="88"/>
      <c r="J35" s="86"/>
      <c r="K35" s="88"/>
      <c r="L35" s="86"/>
      <c r="M35" s="88"/>
      <c r="N35" s="90"/>
      <c r="O35" s="77"/>
    </row>
    <row r="36" spans="1:15" ht="16.5" thickBot="1">
      <c r="A36" s="51" t="s">
        <v>63</v>
      </c>
      <c r="B36" s="70" t="s">
        <v>0</v>
      </c>
      <c r="C36" s="71" t="s">
        <v>1</v>
      </c>
      <c r="D36" s="70" t="s">
        <v>2</v>
      </c>
      <c r="E36" s="71" t="s">
        <v>3</v>
      </c>
      <c r="F36" s="70" t="s">
        <v>4</v>
      </c>
      <c r="G36" s="71" t="s">
        <v>5</v>
      </c>
      <c r="H36" s="70" t="s">
        <v>6</v>
      </c>
      <c r="I36" s="71" t="s">
        <v>7</v>
      </c>
      <c r="J36" s="70" t="s">
        <v>8</v>
      </c>
      <c r="K36" s="71" t="s">
        <v>9</v>
      </c>
      <c r="L36" s="70" t="s">
        <v>10</v>
      </c>
      <c r="M36" s="71" t="s">
        <v>11</v>
      </c>
      <c r="N36" s="72" t="s">
        <v>57</v>
      </c>
      <c r="O36" s="73" t="s">
        <v>61</v>
      </c>
    </row>
    <row r="37" spans="1:15" s="4" customFormat="1" ht="15.75">
      <c r="A37" s="32" t="s">
        <v>59</v>
      </c>
      <c r="B37" s="66">
        <f aca="true" t="shared" si="0" ref="B37:M37">+B6+B11+B16+B21+B26+B31</f>
        <v>140938.61000000002</v>
      </c>
      <c r="C37" s="52">
        <f t="shared" si="0"/>
        <v>171330.53000000003</v>
      </c>
      <c r="D37" s="66">
        <f t="shared" si="0"/>
        <v>150941.52</v>
      </c>
      <c r="E37" s="52">
        <f t="shared" si="0"/>
        <v>129598.41</v>
      </c>
      <c r="F37" s="66">
        <f t="shared" si="0"/>
        <v>110219.4</v>
      </c>
      <c r="G37" s="52">
        <f t="shared" si="0"/>
        <v>142491.93000000002</v>
      </c>
      <c r="H37" s="66">
        <f t="shared" si="0"/>
        <v>123418.95999999998</v>
      </c>
      <c r="I37" s="52">
        <f t="shared" si="0"/>
        <v>139231.63999999998</v>
      </c>
      <c r="J37" s="66">
        <f t="shared" si="0"/>
        <v>116088.17</v>
      </c>
      <c r="K37" s="52">
        <f t="shared" si="0"/>
        <v>118119.47</v>
      </c>
      <c r="L37" s="66">
        <f t="shared" si="0"/>
        <v>175320.74</v>
      </c>
      <c r="M37" s="52">
        <f t="shared" si="0"/>
        <v>134330.66999999998</v>
      </c>
      <c r="N37" s="66">
        <f>SUM(B37:M37)</f>
        <v>1652030.0499999998</v>
      </c>
      <c r="O37" s="77"/>
    </row>
    <row r="38" spans="1:15" s="1" customFormat="1" ht="15.75">
      <c r="A38" s="33"/>
      <c r="B38" s="66"/>
      <c r="C38" s="52"/>
      <c r="D38" s="66"/>
      <c r="E38" s="52"/>
      <c r="F38" s="66"/>
      <c r="G38" s="52"/>
      <c r="H38" s="66"/>
      <c r="I38" s="52"/>
      <c r="J38" s="66"/>
      <c r="K38" s="52"/>
      <c r="L38" s="66"/>
      <c r="M38" s="52"/>
      <c r="N38" s="91"/>
      <c r="O38" s="78">
        <f>+(N39-N37)/N37</f>
        <v>0.021698691255646572</v>
      </c>
    </row>
    <row r="39" spans="1:15" s="1" customFormat="1" ht="16.5" thickBot="1">
      <c r="A39" s="34" t="s">
        <v>60</v>
      </c>
      <c r="B39" s="83">
        <f aca="true" t="shared" si="1" ref="B39:M39">+B8+B13+B18+B23+B28+B33</f>
        <v>164895.28999999998</v>
      </c>
      <c r="C39" s="80">
        <f t="shared" si="1"/>
        <v>156732.16999999998</v>
      </c>
      <c r="D39" s="83">
        <f t="shared" si="1"/>
        <v>137042.05000000002</v>
      </c>
      <c r="E39" s="80">
        <f t="shared" si="1"/>
        <v>142693.92</v>
      </c>
      <c r="F39" s="83">
        <f t="shared" si="1"/>
        <v>125753.20999999999</v>
      </c>
      <c r="G39" s="80">
        <f t="shared" si="1"/>
        <v>116003.13000000002</v>
      </c>
      <c r="H39" s="83">
        <f t="shared" si="1"/>
        <v>130258.65000000001</v>
      </c>
      <c r="I39" s="80">
        <f t="shared" si="1"/>
        <v>110429.01000000001</v>
      </c>
      <c r="J39" s="83">
        <f t="shared" si="1"/>
        <v>134385.97</v>
      </c>
      <c r="K39" s="80">
        <f t="shared" si="1"/>
        <v>146919.30000000002</v>
      </c>
      <c r="L39" s="83">
        <f t="shared" si="1"/>
        <v>157785.71</v>
      </c>
      <c r="M39" s="80">
        <f t="shared" si="1"/>
        <v>164978.53</v>
      </c>
      <c r="N39" s="83">
        <f>SUM(B39:M39)</f>
        <v>1687876.9400000002</v>
      </c>
      <c r="O39" s="89"/>
    </row>
    <row r="43" spans="1:13" ht="15.75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.75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7" spans="1:13" ht="15.75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51" spans="1:13" ht="15.75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5" spans="1:13" ht="15.75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9" spans="2:13" ht="15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7" spans="10:14" ht="15.75">
      <c r="J67" s="17"/>
      <c r="N67" s="17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4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59"/>
  <sheetViews>
    <sheetView zoomScalePageLayoutView="0" workbookViewId="0" topLeftCell="A24">
      <selection activeCell="N56" sqref="N56:O59"/>
    </sheetView>
  </sheetViews>
  <sheetFormatPr defaultColWidth="8.796875" defaultRowHeight="15"/>
  <cols>
    <col min="1" max="1" width="24.3984375" style="1" customWidth="1"/>
    <col min="2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2" ht="16.5" thickBot="1"/>
    <row r="3" spans="1:15" s="4" customFormat="1" ht="16.5" thickBot="1">
      <c r="A3" s="54"/>
      <c r="B3" s="101"/>
      <c r="C3" s="95"/>
      <c r="D3" s="101"/>
      <c r="E3" s="95"/>
      <c r="F3" s="101"/>
      <c r="G3" s="95"/>
      <c r="H3" s="101"/>
      <c r="I3" s="95"/>
      <c r="J3" s="101"/>
      <c r="K3" s="96"/>
      <c r="L3" s="101"/>
      <c r="M3" s="96"/>
      <c r="N3" s="104"/>
      <c r="O3" s="97"/>
    </row>
    <row r="4" spans="1:15" s="1" customFormat="1" ht="16.5" thickBot="1">
      <c r="A4" s="51" t="s">
        <v>32</v>
      </c>
      <c r="B4" s="70" t="s">
        <v>0</v>
      </c>
      <c r="C4" s="71" t="s">
        <v>1</v>
      </c>
      <c r="D4" s="70" t="s">
        <v>2</v>
      </c>
      <c r="E4" s="71" t="s">
        <v>3</v>
      </c>
      <c r="F4" s="70" t="s">
        <v>4</v>
      </c>
      <c r="G4" s="71" t="s">
        <v>5</v>
      </c>
      <c r="H4" s="70" t="s">
        <v>6</v>
      </c>
      <c r="I4" s="71" t="s">
        <v>7</v>
      </c>
      <c r="J4" s="70" t="s">
        <v>8</v>
      </c>
      <c r="K4" s="71" t="s">
        <v>9</v>
      </c>
      <c r="L4" s="70" t="s">
        <v>10</v>
      </c>
      <c r="M4" s="71" t="s">
        <v>11</v>
      </c>
      <c r="N4" s="72" t="s">
        <v>57</v>
      </c>
      <c r="O4" s="73" t="s">
        <v>61</v>
      </c>
    </row>
    <row r="5" spans="1:15" ht="15.75">
      <c r="A5" s="32" t="s">
        <v>59</v>
      </c>
      <c r="B5" s="102">
        <v>46252.5</v>
      </c>
      <c r="C5" s="98">
        <v>62937.57</v>
      </c>
      <c r="D5" s="102">
        <v>51758.130000000005</v>
      </c>
      <c r="E5" s="98">
        <v>50877.88</v>
      </c>
      <c r="F5" s="102">
        <v>58985.23</v>
      </c>
      <c r="G5" s="98">
        <v>60218.11</v>
      </c>
      <c r="H5" s="102">
        <v>52387.719999999994</v>
      </c>
      <c r="I5" s="98">
        <v>53567.520000000004</v>
      </c>
      <c r="J5" s="102">
        <v>48350.509999999995</v>
      </c>
      <c r="K5" s="98">
        <v>44460.47</v>
      </c>
      <c r="L5" s="102">
        <v>70115.70999999999</v>
      </c>
      <c r="M5" s="98">
        <v>62402.25</v>
      </c>
      <c r="N5" s="66">
        <f>SUM(B5:M5)</f>
        <v>662313.6</v>
      </c>
      <c r="O5" s="77"/>
    </row>
    <row r="6" spans="1:15" ht="15.75">
      <c r="A6" s="33"/>
      <c r="B6" s="102"/>
      <c r="C6" s="99"/>
      <c r="D6" s="102"/>
      <c r="E6" s="99"/>
      <c r="F6" s="102"/>
      <c r="G6" s="99"/>
      <c r="H6" s="102"/>
      <c r="I6" s="99"/>
      <c r="J6" s="102"/>
      <c r="K6" s="99"/>
      <c r="L6" s="102"/>
      <c r="M6" s="99"/>
      <c r="N6" s="67"/>
      <c r="O6" s="58">
        <f>(+N7-N5)/N5</f>
        <v>0.030013561551506564</v>
      </c>
    </row>
    <row r="7" spans="1:15" ht="15.75">
      <c r="A7" s="32" t="s">
        <v>60</v>
      </c>
      <c r="B7" s="102">
        <v>50505.409999999996</v>
      </c>
      <c r="C7" s="98">
        <v>68510.52</v>
      </c>
      <c r="D7" s="102">
        <v>57688.2</v>
      </c>
      <c r="E7" s="98">
        <v>55832.9</v>
      </c>
      <c r="F7" s="102">
        <v>69718.95999999999</v>
      </c>
      <c r="G7" s="98">
        <v>47048.310000000005</v>
      </c>
      <c r="H7" s="102">
        <v>54459.25</v>
      </c>
      <c r="I7" s="98">
        <v>49883.64</v>
      </c>
      <c r="J7" s="102">
        <v>48278.11</v>
      </c>
      <c r="K7" s="98">
        <v>53851.770000000004</v>
      </c>
      <c r="L7" s="102">
        <v>61848.2</v>
      </c>
      <c r="M7" s="98">
        <v>64566.72</v>
      </c>
      <c r="N7" s="66">
        <f>SUM(B7:M7)</f>
        <v>682191.9899999999</v>
      </c>
      <c r="O7" s="77"/>
    </row>
    <row r="8" spans="1:15" ht="16.5" thickBot="1">
      <c r="A8" s="33"/>
      <c r="B8" s="102"/>
      <c r="C8" s="99"/>
      <c r="D8" s="102"/>
      <c r="E8" s="99"/>
      <c r="F8" s="102"/>
      <c r="G8" s="99"/>
      <c r="H8" s="102"/>
      <c r="I8" s="99"/>
      <c r="J8" s="102"/>
      <c r="K8" s="99"/>
      <c r="L8" s="102"/>
      <c r="M8" s="99"/>
      <c r="N8" s="67"/>
      <c r="O8" s="77"/>
    </row>
    <row r="9" spans="1:15" ht="16.5" thickBot="1">
      <c r="A9" s="51" t="s">
        <v>33</v>
      </c>
      <c r="B9" s="70" t="s">
        <v>0</v>
      </c>
      <c r="C9" s="71" t="s">
        <v>1</v>
      </c>
      <c r="D9" s="70" t="s">
        <v>2</v>
      </c>
      <c r="E9" s="71" t="s">
        <v>3</v>
      </c>
      <c r="F9" s="70" t="s">
        <v>4</v>
      </c>
      <c r="G9" s="71" t="s">
        <v>5</v>
      </c>
      <c r="H9" s="70" t="s">
        <v>6</v>
      </c>
      <c r="I9" s="71" t="s">
        <v>7</v>
      </c>
      <c r="J9" s="70" t="s">
        <v>8</v>
      </c>
      <c r="K9" s="71" t="s">
        <v>9</v>
      </c>
      <c r="L9" s="70" t="s">
        <v>10</v>
      </c>
      <c r="M9" s="71" t="s">
        <v>11</v>
      </c>
      <c r="N9" s="72" t="s">
        <v>57</v>
      </c>
      <c r="O9" s="73" t="s">
        <v>61</v>
      </c>
    </row>
    <row r="10" spans="1:15" ht="15.75">
      <c r="A10" s="32" t="s">
        <v>59</v>
      </c>
      <c r="B10" s="102">
        <v>13572.08</v>
      </c>
      <c r="C10" s="98">
        <v>18468.06</v>
      </c>
      <c r="D10" s="102">
        <v>15187.619999999999</v>
      </c>
      <c r="E10" s="98">
        <v>14929.31</v>
      </c>
      <c r="F10" s="102">
        <v>17308.309999999998</v>
      </c>
      <c r="G10" s="98">
        <v>17670.07</v>
      </c>
      <c r="H10" s="102">
        <v>15372.36</v>
      </c>
      <c r="I10" s="98">
        <v>15718.55</v>
      </c>
      <c r="J10" s="102">
        <v>14187.71</v>
      </c>
      <c r="K10" s="98">
        <v>13046.230000000001</v>
      </c>
      <c r="L10" s="102">
        <v>20574.370000000003</v>
      </c>
      <c r="M10" s="98">
        <v>18310.98</v>
      </c>
      <c r="N10" s="66">
        <f>SUM(B10:M10)</f>
        <v>194345.65</v>
      </c>
      <c r="O10" s="77"/>
    </row>
    <row r="11" spans="1:15" ht="15.75">
      <c r="A11" s="33"/>
      <c r="B11" s="102"/>
      <c r="C11" s="99"/>
      <c r="D11" s="102"/>
      <c r="E11" s="99"/>
      <c r="F11" s="102"/>
      <c r="G11" s="99"/>
      <c r="H11" s="102"/>
      <c r="I11" s="99"/>
      <c r="J11" s="102"/>
      <c r="K11" s="99"/>
      <c r="L11" s="102"/>
      <c r="M11" s="99"/>
      <c r="N11" s="67"/>
      <c r="O11" s="58">
        <f>(+N12-N10)/N10</f>
        <v>0.03001363807216673</v>
      </c>
    </row>
    <row r="12" spans="1:15" ht="15.75">
      <c r="A12" s="32" t="s">
        <v>60</v>
      </c>
      <c r="B12" s="102">
        <v>14820.039999999999</v>
      </c>
      <c r="C12" s="98">
        <v>20103.350000000002</v>
      </c>
      <c r="D12" s="102">
        <v>16927.71</v>
      </c>
      <c r="E12" s="98">
        <v>16383.3</v>
      </c>
      <c r="F12" s="102">
        <v>20457.95</v>
      </c>
      <c r="G12" s="98">
        <v>13805.59</v>
      </c>
      <c r="H12" s="102">
        <v>15980.220000000001</v>
      </c>
      <c r="I12" s="98">
        <v>14637.58</v>
      </c>
      <c r="J12" s="102">
        <v>14166.47</v>
      </c>
      <c r="K12" s="98">
        <v>15801.96</v>
      </c>
      <c r="L12" s="102">
        <v>18148.4</v>
      </c>
      <c r="M12" s="98">
        <v>18946.1</v>
      </c>
      <c r="N12" s="66">
        <f>SUM(B12:M12)</f>
        <v>200178.66999999998</v>
      </c>
      <c r="O12" s="77"/>
    </row>
    <row r="13" spans="1:15" ht="16.5" thickBot="1">
      <c r="A13" s="42"/>
      <c r="B13" s="102"/>
      <c r="C13" s="99"/>
      <c r="D13" s="102"/>
      <c r="E13" s="99"/>
      <c r="F13" s="102"/>
      <c r="G13" s="99"/>
      <c r="H13" s="102"/>
      <c r="I13" s="99"/>
      <c r="J13" s="102"/>
      <c r="K13" s="99"/>
      <c r="L13" s="102"/>
      <c r="M13" s="99"/>
      <c r="N13" s="67"/>
      <c r="O13" s="77"/>
    </row>
    <row r="14" spans="1:15" ht="16.5" thickBot="1">
      <c r="A14" s="51" t="s">
        <v>34</v>
      </c>
      <c r="B14" s="70" t="s">
        <v>0</v>
      </c>
      <c r="C14" s="71" t="s">
        <v>1</v>
      </c>
      <c r="D14" s="70" t="s">
        <v>2</v>
      </c>
      <c r="E14" s="71" t="s">
        <v>3</v>
      </c>
      <c r="F14" s="70" t="s">
        <v>4</v>
      </c>
      <c r="G14" s="71" t="s">
        <v>5</v>
      </c>
      <c r="H14" s="70" t="s">
        <v>6</v>
      </c>
      <c r="I14" s="71" t="s">
        <v>7</v>
      </c>
      <c r="J14" s="70" t="s">
        <v>8</v>
      </c>
      <c r="K14" s="71" t="s">
        <v>9</v>
      </c>
      <c r="L14" s="70" t="s">
        <v>10</v>
      </c>
      <c r="M14" s="71" t="s">
        <v>11</v>
      </c>
      <c r="N14" s="72" t="s">
        <v>57</v>
      </c>
      <c r="O14" s="73" t="s">
        <v>61</v>
      </c>
    </row>
    <row r="15" spans="1:15" ht="15.75">
      <c r="A15" s="32" t="s">
        <v>59</v>
      </c>
      <c r="B15" s="102">
        <v>6106.34</v>
      </c>
      <c r="C15" s="98">
        <v>8309.13</v>
      </c>
      <c r="D15" s="102">
        <v>6833.210000000001</v>
      </c>
      <c r="E15" s="98">
        <v>6716.9800000000005</v>
      </c>
      <c r="F15" s="102">
        <v>7787.34</v>
      </c>
      <c r="G15" s="98">
        <v>7950.11</v>
      </c>
      <c r="H15" s="102">
        <v>6916.320000000001</v>
      </c>
      <c r="I15" s="98">
        <v>7072.07</v>
      </c>
      <c r="J15" s="102">
        <v>6383.32</v>
      </c>
      <c r="K15" s="98">
        <v>5869.75</v>
      </c>
      <c r="L15" s="102">
        <v>9256.8</v>
      </c>
      <c r="M15" s="98">
        <v>8238.460000000001</v>
      </c>
      <c r="N15" s="66">
        <f>SUM(B15:M15)</f>
        <v>87439.83000000002</v>
      </c>
      <c r="O15" s="77"/>
    </row>
    <row r="16" spans="1:15" ht="15.75">
      <c r="A16" s="33"/>
      <c r="B16" s="102"/>
      <c r="C16" s="99"/>
      <c r="D16" s="102"/>
      <c r="E16" s="99"/>
      <c r="F16" s="102"/>
      <c r="G16" s="99"/>
      <c r="H16" s="102"/>
      <c r="I16" s="99"/>
      <c r="J16" s="102"/>
      <c r="K16" s="99"/>
      <c r="L16" s="102"/>
      <c r="M16" s="99"/>
      <c r="N16" s="67"/>
      <c r="O16" s="58">
        <f>(+N17-N15)/N15</f>
        <v>0.03001378204875277</v>
      </c>
    </row>
    <row r="17" spans="1:15" ht="15.75">
      <c r="A17" s="32" t="s">
        <v>60</v>
      </c>
      <c r="B17" s="102">
        <v>6667.820000000001</v>
      </c>
      <c r="C17" s="98">
        <v>9044.88</v>
      </c>
      <c r="D17" s="102">
        <v>7616.1</v>
      </c>
      <c r="E17" s="98">
        <v>7371.17</v>
      </c>
      <c r="F17" s="102">
        <v>9204.43</v>
      </c>
      <c r="G17" s="98">
        <v>6211.4</v>
      </c>
      <c r="H17" s="102">
        <v>7189.8099999999995</v>
      </c>
      <c r="I17" s="98">
        <v>6585.7300000000005</v>
      </c>
      <c r="J17" s="102">
        <v>6373.77</v>
      </c>
      <c r="K17" s="98">
        <v>7109.6</v>
      </c>
      <c r="L17" s="102">
        <v>8165.3099999999995</v>
      </c>
      <c r="M17" s="98">
        <v>8524.21</v>
      </c>
      <c r="N17" s="66">
        <f>SUM(B17:M17)</f>
        <v>90064.23000000001</v>
      </c>
      <c r="O17" s="77"/>
    </row>
    <row r="18" spans="1:15" ht="16.5" thickBot="1">
      <c r="A18" s="42"/>
      <c r="B18" s="102"/>
      <c r="C18" s="99"/>
      <c r="D18" s="102"/>
      <c r="E18" s="99"/>
      <c r="F18" s="102"/>
      <c r="G18" s="99"/>
      <c r="H18" s="102"/>
      <c r="I18" s="99"/>
      <c r="J18" s="102"/>
      <c r="K18" s="99"/>
      <c r="L18" s="102"/>
      <c r="M18" s="99"/>
      <c r="N18" s="67"/>
      <c r="O18" s="77"/>
    </row>
    <row r="19" spans="1:15" ht="16.5" thickBot="1">
      <c r="A19" s="51" t="s">
        <v>35</v>
      </c>
      <c r="B19" s="70" t="s">
        <v>0</v>
      </c>
      <c r="C19" s="71" t="s">
        <v>1</v>
      </c>
      <c r="D19" s="70" t="s">
        <v>2</v>
      </c>
      <c r="E19" s="71" t="s">
        <v>3</v>
      </c>
      <c r="F19" s="70" t="s">
        <v>4</v>
      </c>
      <c r="G19" s="71" t="s">
        <v>5</v>
      </c>
      <c r="H19" s="70" t="s">
        <v>6</v>
      </c>
      <c r="I19" s="71" t="s">
        <v>7</v>
      </c>
      <c r="J19" s="70" t="s">
        <v>8</v>
      </c>
      <c r="K19" s="71" t="s">
        <v>9</v>
      </c>
      <c r="L19" s="70" t="s">
        <v>10</v>
      </c>
      <c r="M19" s="71" t="s">
        <v>11</v>
      </c>
      <c r="N19" s="72" t="s">
        <v>57</v>
      </c>
      <c r="O19" s="73" t="s">
        <v>61</v>
      </c>
    </row>
    <row r="20" spans="1:15" ht="15.75">
      <c r="A20" s="32" t="s">
        <v>59</v>
      </c>
      <c r="B20" s="102">
        <v>6139.219999999999</v>
      </c>
      <c r="C20" s="98">
        <v>8353.88</v>
      </c>
      <c r="D20" s="102">
        <v>6870.01</v>
      </c>
      <c r="E20" s="98">
        <v>6753.16</v>
      </c>
      <c r="F20" s="102">
        <v>7829.28</v>
      </c>
      <c r="G20" s="98">
        <v>7992.92</v>
      </c>
      <c r="H20" s="102">
        <v>6953.570000000001</v>
      </c>
      <c r="I20" s="98">
        <v>7110.16</v>
      </c>
      <c r="J20" s="102">
        <v>6417.7</v>
      </c>
      <c r="K20" s="98">
        <v>5901.37</v>
      </c>
      <c r="L20" s="102">
        <v>9306.66</v>
      </c>
      <c r="M20" s="98">
        <v>8282.83</v>
      </c>
      <c r="N20" s="66">
        <f>SUM(B20:M20)</f>
        <v>87910.76</v>
      </c>
      <c r="O20" s="77"/>
    </row>
    <row r="21" spans="1:15" ht="15.75">
      <c r="A21" s="33"/>
      <c r="B21" s="103"/>
      <c r="C21" s="99"/>
      <c r="D21" s="103"/>
      <c r="E21" s="99"/>
      <c r="F21" s="103"/>
      <c r="G21" s="99"/>
      <c r="H21" s="103"/>
      <c r="I21" s="99"/>
      <c r="J21" s="103"/>
      <c r="K21" s="99"/>
      <c r="L21" s="103"/>
      <c r="M21" s="99"/>
      <c r="N21" s="67"/>
      <c r="O21" s="58">
        <f>(+N22-N20)/N20</f>
        <v>0.03001384585914163</v>
      </c>
    </row>
    <row r="22" spans="1:15" ht="15.75">
      <c r="A22" s="32" t="s">
        <v>60</v>
      </c>
      <c r="B22" s="103">
        <v>6703.73</v>
      </c>
      <c r="C22" s="99">
        <v>9093.6</v>
      </c>
      <c r="D22" s="103">
        <v>7657.12</v>
      </c>
      <c r="E22" s="99">
        <v>7410.86</v>
      </c>
      <c r="F22" s="103">
        <v>9254</v>
      </c>
      <c r="G22" s="99">
        <v>6244.86</v>
      </c>
      <c r="H22" s="103">
        <v>7228.530000000001</v>
      </c>
      <c r="I22" s="99">
        <v>6621.21</v>
      </c>
      <c r="J22" s="103">
        <v>6408.09</v>
      </c>
      <c r="K22" s="99">
        <v>7147.89</v>
      </c>
      <c r="L22" s="103">
        <v>8209.29</v>
      </c>
      <c r="M22" s="99">
        <v>8570.12</v>
      </c>
      <c r="N22" s="66">
        <f>SUM(B22:M22)</f>
        <v>90549.29999999999</v>
      </c>
      <c r="O22" s="77"/>
    </row>
    <row r="23" spans="1:15" ht="16.5" thickBot="1">
      <c r="A23" s="42"/>
      <c r="B23" s="103"/>
      <c r="C23" s="99"/>
      <c r="D23" s="103"/>
      <c r="E23" s="99"/>
      <c r="F23" s="103"/>
      <c r="G23" s="99"/>
      <c r="H23" s="103"/>
      <c r="I23" s="99"/>
      <c r="J23" s="103"/>
      <c r="K23" s="99"/>
      <c r="L23" s="103"/>
      <c r="M23" s="99"/>
      <c r="N23" s="67"/>
      <c r="O23" s="77"/>
    </row>
    <row r="24" spans="1:15" ht="16.5" thickBot="1">
      <c r="A24" s="51" t="s">
        <v>36</v>
      </c>
      <c r="B24" s="70" t="s">
        <v>0</v>
      </c>
      <c r="C24" s="71" t="s">
        <v>1</v>
      </c>
      <c r="D24" s="70" t="s">
        <v>2</v>
      </c>
      <c r="E24" s="71" t="s">
        <v>3</v>
      </c>
      <c r="F24" s="70" t="s">
        <v>4</v>
      </c>
      <c r="G24" s="71" t="s">
        <v>5</v>
      </c>
      <c r="H24" s="70" t="s">
        <v>6</v>
      </c>
      <c r="I24" s="71" t="s">
        <v>7</v>
      </c>
      <c r="J24" s="70" t="s">
        <v>8</v>
      </c>
      <c r="K24" s="71" t="s">
        <v>9</v>
      </c>
      <c r="L24" s="70" t="s">
        <v>10</v>
      </c>
      <c r="M24" s="71" t="s">
        <v>11</v>
      </c>
      <c r="N24" s="72" t="s">
        <v>57</v>
      </c>
      <c r="O24" s="73" t="s">
        <v>61</v>
      </c>
    </row>
    <row r="25" spans="1:15" ht="15.75">
      <c r="A25" s="32" t="s">
        <v>59</v>
      </c>
      <c r="B25" s="103">
        <v>1940.4299999999998</v>
      </c>
      <c r="C25" s="99">
        <v>2640.42</v>
      </c>
      <c r="D25" s="103">
        <v>2171.42</v>
      </c>
      <c r="E25" s="99">
        <v>2134.48</v>
      </c>
      <c r="F25" s="103">
        <v>2474.6099999999997</v>
      </c>
      <c r="G25" s="99">
        <v>2526.34</v>
      </c>
      <c r="H25" s="103">
        <v>2197.82</v>
      </c>
      <c r="I25" s="99">
        <v>2247.32</v>
      </c>
      <c r="J25" s="103">
        <v>2028.45</v>
      </c>
      <c r="K25" s="99">
        <v>1865.25</v>
      </c>
      <c r="L25" s="103">
        <v>2941.5699999999997</v>
      </c>
      <c r="M25" s="99">
        <v>2617.9700000000003</v>
      </c>
      <c r="N25" s="66">
        <f>SUM(B25:M25)</f>
        <v>27786.08</v>
      </c>
      <c r="O25" s="77"/>
    </row>
    <row r="26" spans="1:15" ht="15.75">
      <c r="A26" s="33"/>
      <c r="B26" s="103"/>
      <c r="C26" s="99"/>
      <c r="D26" s="103"/>
      <c r="E26" s="99"/>
      <c r="F26" s="103"/>
      <c r="G26" s="99"/>
      <c r="H26" s="103"/>
      <c r="I26" s="99"/>
      <c r="J26" s="103"/>
      <c r="K26" s="99"/>
      <c r="L26" s="103"/>
      <c r="M26" s="99"/>
      <c r="N26" s="67"/>
      <c r="O26" s="77"/>
    </row>
    <row r="27" spans="1:15" ht="15.75">
      <c r="A27" s="32" t="s">
        <v>60</v>
      </c>
      <c r="B27" s="103">
        <v>2118.85</v>
      </c>
      <c r="C27" s="99">
        <v>2874.23</v>
      </c>
      <c r="D27" s="103">
        <v>2420.2</v>
      </c>
      <c r="E27" s="99">
        <v>2342.36</v>
      </c>
      <c r="F27" s="103">
        <v>2924.92</v>
      </c>
      <c r="G27" s="99">
        <v>1973.82</v>
      </c>
      <c r="H27" s="103">
        <v>2284.74</v>
      </c>
      <c r="I27" s="99">
        <v>2092.77</v>
      </c>
      <c r="J27" s="103">
        <v>2025.4199999999998</v>
      </c>
      <c r="K27" s="99">
        <v>2259.25</v>
      </c>
      <c r="L27" s="103">
        <v>2594.73</v>
      </c>
      <c r="M27" s="99">
        <v>2708.7799999999997</v>
      </c>
      <c r="N27" s="66">
        <f>SUM(B27:M27)</f>
        <v>28620.069999999996</v>
      </c>
      <c r="O27" s="77"/>
    </row>
    <row r="28" spans="1:15" ht="16.5" thickBot="1">
      <c r="A28" s="79"/>
      <c r="B28" s="103"/>
      <c r="C28" s="99"/>
      <c r="D28" s="103"/>
      <c r="E28" s="99"/>
      <c r="F28" s="103"/>
      <c r="G28" s="99"/>
      <c r="H28" s="103"/>
      <c r="I28" s="99"/>
      <c r="J28" s="103"/>
      <c r="K28" s="99"/>
      <c r="L28" s="103"/>
      <c r="M28" s="99"/>
      <c r="N28" s="67"/>
      <c r="O28" s="77"/>
    </row>
    <row r="29" spans="1:15" ht="16.5" thickBot="1">
      <c r="A29" s="51" t="s">
        <v>37</v>
      </c>
      <c r="B29" s="70" t="s">
        <v>0</v>
      </c>
      <c r="C29" s="71" t="s">
        <v>1</v>
      </c>
      <c r="D29" s="70" t="s">
        <v>2</v>
      </c>
      <c r="E29" s="71" t="s">
        <v>3</v>
      </c>
      <c r="F29" s="70" t="s">
        <v>4</v>
      </c>
      <c r="G29" s="71" t="s">
        <v>5</v>
      </c>
      <c r="H29" s="70" t="s">
        <v>6</v>
      </c>
      <c r="I29" s="71" t="s">
        <v>7</v>
      </c>
      <c r="J29" s="70" t="s">
        <v>8</v>
      </c>
      <c r="K29" s="71" t="s">
        <v>9</v>
      </c>
      <c r="L29" s="70" t="s">
        <v>10</v>
      </c>
      <c r="M29" s="71" t="s">
        <v>11</v>
      </c>
      <c r="N29" s="72" t="s">
        <v>57</v>
      </c>
      <c r="O29" s="73" t="s">
        <v>61</v>
      </c>
    </row>
    <row r="30" spans="1:15" ht="15.75">
      <c r="A30" s="32" t="s">
        <v>59</v>
      </c>
      <c r="B30" s="103">
        <v>19897.66</v>
      </c>
      <c r="C30" s="99">
        <v>27075.53</v>
      </c>
      <c r="D30" s="103">
        <v>22266.190000000002</v>
      </c>
      <c r="E30" s="99">
        <v>21887.49</v>
      </c>
      <c r="F30" s="103">
        <v>25375.27</v>
      </c>
      <c r="G30" s="99">
        <v>25905.64</v>
      </c>
      <c r="H30" s="103">
        <v>22537.02</v>
      </c>
      <c r="I30" s="99">
        <v>23044.56</v>
      </c>
      <c r="J30" s="103">
        <v>20800.23</v>
      </c>
      <c r="K30" s="99">
        <v>19126.739999999998</v>
      </c>
      <c r="L30" s="103">
        <v>30163.55</v>
      </c>
      <c r="M30" s="99">
        <v>26845.25</v>
      </c>
      <c r="N30" s="66">
        <f>SUM(B30:M30)</f>
        <v>284925.13</v>
      </c>
      <c r="O30" s="77"/>
    </row>
    <row r="31" spans="1:15" ht="15.75">
      <c r="A31" s="33"/>
      <c r="B31" s="103"/>
      <c r="C31" s="99"/>
      <c r="D31" s="103"/>
      <c r="E31" s="99"/>
      <c r="F31" s="103"/>
      <c r="G31" s="99"/>
      <c r="H31" s="103"/>
      <c r="I31" s="99"/>
      <c r="J31" s="103"/>
      <c r="K31" s="99"/>
      <c r="L31" s="103"/>
      <c r="M31" s="99"/>
      <c r="N31" s="67"/>
      <c r="O31" s="58">
        <f>(+N32-N30)/N30</f>
        <v>0.03001360392465208</v>
      </c>
    </row>
    <row r="32" spans="1:15" ht="15.75">
      <c r="A32" s="32" t="s">
        <v>60</v>
      </c>
      <c r="B32" s="103">
        <v>21727.27</v>
      </c>
      <c r="C32" s="99">
        <v>29473</v>
      </c>
      <c r="D32" s="103">
        <v>24817.27</v>
      </c>
      <c r="E32" s="99">
        <v>24019.13</v>
      </c>
      <c r="F32" s="103">
        <v>29992.87</v>
      </c>
      <c r="G32" s="99">
        <v>20240.03</v>
      </c>
      <c r="H32" s="103">
        <v>23428.19</v>
      </c>
      <c r="I32" s="99">
        <v>21459.79</v>
      </c>
      <c r="J32" s="103">
        <v>20769.09</v>
      </c>
      <c r="K32" s="99">
        <v>23166.84</v>
      </c>
      <c r="L32" s="103">
        <v>26606.89</v>
      </c>
      <c r="M32" s="99">
        <v>27776.39</v>
      </c>
      <c r="N32" s="66">
        <f>SUM(B32:M32)</f>
        <v>293476.76</v>
      </c>
      <c r="O32" s="77"/>
    </row>
    <row r="33" spans="1:15" ht="16.5" thickBot="1">
      <c r="A33" s="79"/>
      <c r="B33" s="103"/>
      <c r="C33" s="99"/>
      <c r="D33" s="103"/>
      <c r="E33" s="99"/>
      <c r="F33" s="103"/>
      <c r="G33" s="99"/>
      <c r="H33" s="103"/>
      <c r="I33" s="99"/>
      <c r="J33" s="103"/>
      <c r="K33" s="99"/>
      <c r="L33" s="103"/>
      <c r="M33" s="99"/>
      <c r="N33" s="67"/>
      <c r="O33" s="77"/>
    </row>
    <row r="34" spans="1:15" ht="16.5" thickBot="1">
      <c r="A34" s="51" t="s">
        <v>38</v>
      </c>
      <c r="B34" s="70" t="s">
        <v>0</v>
      </c>
      <c r="C34" s="71" t="s">
        <v>1</v>
      </c>
      <c r="D34" s="70" t="s">
        <v>2</v>
      </c>
      <c r="E34" s="71" t="s">
        <v>3</v>
      </c>
      <c r="F34" s="70" t="s">
        <v>4</v>
      </c>
      <c r="G34" s="71" t="s">
        <v>5</v>
      </c>
      <c r="H34" s="70" t="s">
        <v>6</v>
      </c>
      <c r="I34" s="71" t="s">
        <v>7</v>
      </c>
      <c r="J34" s="70" t="s">
        <v>8</v>
      </c>
      <c r="K34" s="71" t="s">
        <v>9</v>
      </c>
      <c r="L34" s="70" t="s">
        <v>10</v>
      </c>
      <c r="M34" s="71" t="s">
        <v>11</v>
      </c>
      <c r="N34" s="72" t="s">
        <v>57</v>
      </c>
      <c r="O34" s="73" t="s">
        <v>61</v>
      </c>
    </row>
    <row r="35" spans="1:15" ht="15.75">
      <c r="A35" s="32" t="s">
        <v>59</v>
      </c>
      <c r="B35" s="103">
        <v>25883.41</v>
      </c>
      <c r="C35" s="99">
        <v>35220.57</v>
      </c>
      <c r="D35" s="103">
        <v>28964.45</v>
      </c>
      <c r="E35" s="99">
        <v>28471.83</v>
      </c>
      <c r="F35" s="103">
        <v>33008.82</v>
      </c>
      <c r="G35" s="99">
        <v>33698.740000000005</v>
      </c>
      <c r="H35" s="103">
        <v>29316.760000000002</v>
      </c>
      <c r="I35" s="99">
        <v>29976.98</v>
      </c>
      <c r="J35" s="103">
        <v>27057.49</v>
      </c>
      <c r="K35" s="99">
        <v>24880.579999999998</v>
      </c>
      <c r="L35" s="103">
        <v>39237.54</v>
      </c>
      <c r="M35" s="99">
        <v>34921</v>
      </c>
      <c r="N35" s="66">
        <f>SUM(B35:M35)</f>
        <v>370638.17000000004</v>
      </c>
      <c r="O35" s="77"/>
    </row>
    <row r="36" spans="1:15" ht="15.75">
      <c r="A36" s="33"/>
      <c r="B36" s="103"/>
      <c r="C36" s="99"/>
      <c r="D36" s="103"/>
      <c r="E36" s="99"/>
      <c r="F36" s="103"/>
      <c r="G36" s="99"/>
      <c r="H36" s="103"/>
      <c r="I36" s="99"/>
      <c r="J36" s="103"/>
      <c r="K36" s="99"/>
      <c r="L36" s="103"/>
      <c r="M36" s="99"/>
      <c r="N36" s="67"/>
      <c r="O36" s="58">
        <f>(+N37-N35)/N35</f>
        <v>0.030013530446688676</v>
      </c>
    </row>
    <row r="37" spans="1:15" ht="15.75">
      <c r="A37" s="32" t="s">
        <v>60</v>
      </c>
      <c r="B37" s="103">
        <v>28263.399999999998</v>
      </c>
      <c r="C37" s="99">
        <v>38339.26</v>
      </c>
      <c r="D37" s="103">
        <v>32282.96</v>
      </c>
      <c r="E37" s="99">
        <v>31244.72</v>
      </c>
      <c r="F37" s="103">
        <v>39015.51</v>
      </c>
      <c r="G37" s="99">
        <v>26328.76</v>
      </c>
      <c r="H37" s="103">
        <v>30476.02</v>
      </c>
      <c r="I37" s="99">
        <v>27915.46</v>
      </c>
      <c r="J37" s="103">
        <v>27016.98</v>
      </c>
      <c r="K37" s="99">
        <v>30136.050000000003</v>
      </c>
      <c r="L37" s="103">
        <v>34610.95</v>
      </c>
      <c r="M37" s="99">
        <v>36132.26</v>
      </c>
      <c r="N37" s="66">
        <f>SUM(B37:M37)</f>
        <v>381762.33</v>
      </c>
      <c r="O37" s="77"/>
    </row>
    <row r="38" spans="1:15" ht="16.5" thickBot="1">
      <c r="A38" s="79"/>
      <c r="B38" s="103"/>
      <c r="C38" s="99"/>
      <c r="D38" s="103"/>
      <c r="E38" s="99"/>
      <c r="F38" s="103"/>
      <c r="G38" s="99"/>
      <c r="H38" s="103"/>
      <c r="I38" s="99"/>
      <c r="J38" s="103"/>
      <c r="K38" s="99"/>
      <c r="L38" s="103"/>
      <c r="M38" s="99"/>
      <c r="N38" s="67"/>
      <c r="O38" s="77"/>
    </row>
    <row r="39" spans="1:15" ht="16.5" thickBot="1">
      <c r="A39" s="51" t="s">
        <v>39</v>
      </c>
      <c r="B39" s="70" t="s">
        <v>0</v>
      </c>
      <c r="C39" s="71" t="s">
        <v>1</v>
      </c>
      <c r="D39" s="70" t="s">
        <v>2</v>
      </c>
      <c r="E39" s="71" t="s">
        <v>3</v>
      </c>
      <c r="F39" s="70" t="s">
        <v>4</v>
      </c>
      <c r="G39" s="71" t="s">
        <v>5</v>
      </c>
      <c r="H39" s="70" t="s">
        <v>6</v>
      </c>
      <c r="I39" s="71" t="s">
        <v>7</v>
      </c>
      <c r="J39" s="70" t="s">
        <v>8</v>
      </c>
      <c r="K39" s="71" t="s">
        <v>9</v>
      </c>
      <c r="L39" s="70" t="s">
        <v>10</v>
      </c>
      <c r="M39" s="71" t="s">
        <v>11</v>
      </c>
      <c r="N39" s="72" t="s">
        <v>57</v>
      </c>
      <c r="O39" s="73" t="s">
        <v>61</v>
      </c>
    </row>
    <row r="40" spans="1:15" ht="15.75">
      <c r="A40" s="32" t="s">
        <v>59</v>
      </c>
      <c r="B40" s="103">
        <v>1140.14</v>
      </c>
      <c r="C40" s="99">
        <v>1551.4299999999998</v>
      </c>
      <c r="D40" s="103">
        <v>1275.86</v>
      </c>
      <c r="E40" s="99">
        <v>1254.15</v>
      </c>
      <c r="F40" s="103">
        <v>1454.01</v>
      </c>
      <c r="G40" s="99">
        <v>1484.4</v>
      </c>
      <c r="H40" s="103">
        <v>1291.3700000000001</v>
      </c>
      <c r="I40" s="99">
        <v>1320.4599999999998</v>
      </c>
      <c r="J40" s="103">
        <v>1191.86</v>
      </c>
      <c r="K40" s="99">
        <v>1095.97</v>
      </c>
      <c r="L40" s="103">
        <v>1728.38</v>
      </c>
      <c r="M40" s="99">
        <v>1538.24</v>
      </c>
      <c r="N40" s="66">
        <f>SUM(B40:M40)</f>
        <v>16326.269999999999</v>
      </c>
      <c r="O40" s="77"/>
    </row>
    <row r="41" spans="1:15" ht="15.75">
      <c r="A41" s="33"/>
      <c r="B41" s="103"/>
      <c r="C41" s="99"/>
      <c r="D41" s="103"/>
      <c r="E41" s="99"/>
      <c r="F41" s="103"/>
      <c r="G41" s="99"/>
      <c r="H41" s="103"/>
      <c r="I41" s="99"/>
      <c r="J41" s="103"/>
      <c r="K41" s="99"/>
      <c r="L41" s="103"/>
      <c r="M41" s="99"/>
      <c r="N41" s="67"/>
      <c r="O41" s="58">
        <f>(+N42-N40)/N40</f>
        <v>0.030016041631064604</v>
      </c>
    </row>
    <row r="42" spans="1:15" ht="15.75">
      <c r="A42" s="32" t="s">
        <v>60</v>
      </c>
      <c r="B42" s="103">
        <v>1244.98</v>
      </c>
      <c r="C42" s="99">
        <v>1688.81</v>
      </c>
      <c r="D42" s="103">
        <v>1422.04</v>
      </c>
      <c r="E42" s="99">
        <v>1376.3000000000002</v>
      </c>
      <c r="F42" s="103">
        <v>1718.6</v>
      </c>
      <c r="G42" s="99">
        <v>1159.76</v>
      </c>
      <c r="H42" s="103">
        <v>1342.44</v>
      </c>
      <c r="I42" s="99">
        <v>1229.66</v>
      </c>
      <c r="J42" s="103">
        <v>1190.07</v>
      </c>
      <c r="K42" s="99">
        <v>1327.47</v>
      </c>
      <c r="L42" s="103">
        <v>1524.5900000000001</v>
      </c>
      <c r="M42" s="99">
        <v>1591.6000000000001</v>
      </c>
      <c r="N42" s="66">
        <f>SUM(B42:M42)</f>
        <v>16816.32</v>
      </c>
      <c r="O42" s="77"/>
    </row>
    <row r="43" spans="1:15" ht="16.5" thickBot="1">
      <c r="A43" s="79"/>
      <c r="B43" s="103"/>
      <c r="C43" s="99"/>
      <c r="D43" s="103"/>
      <c r="E43" s="99"/>
      <c r="F43" s="103"/>
      <c r="G43" s="99"/>
      <c r="H43" s="103"/>
      <c r="I43" s="99"/>
      <c r="J43" s="103"/>
      <c r="K43" s="99"/>
      <c r="L43" s="103"/>
      <c r="M43" s="99"/>
      <c r="N43" s="67"/>
      <c r="O43" s="77"/>
    </row>
    <row r="44" spans="1:15" ht="16.5" thickBot="1">
      <c r="A44" s="51" t="s">
        <v>40</v>
      </c>
      <c r="B44" s="70" t="s">
        <v>0</v>
      </c>
      <c r="C44" s="71" t="s">
        <v>1</v>
      </c>
      <c r="D44" s="70" t="s">
        <v>2</v>
      </c>
      <c r="E44" s="71" t="s">
        <v>3</v>
      </c>
      <c r="F44" s="70" t="s">
        <v>4</v>
      </c>
      <c r="G44" s="71" t="s">
        <v>5</v>
      </c>
      <c r="H44" s="70" t="s">
        <v>6</v>
      </c>
      <c r="I44" s="71" t="s">
        <v>7</v>
      </c>
      <c r="J44" s="70" t="s">
        <v>8</v>
      </c>
      <c r="K44" s="71" t="s">
        <v>9</v>
      </c>
      <c r="L44" s="70" t="s">
        <v>10</v>
      </c>
      <c r="M44" s="71" t="s">
        <v>11</v>
      </c>
      <c r="N44" s="72" t="s">
        <v>57</v>
      </c>
      <c r="O44" s="73" t="s">
        <v>61</v>
      </c>
    </row>
    <row r="45" spans="1:15" ht="15.75">
      <c r="A45" s="32" t="s">
        <v>59</v>
      </c>
      <c r="B45" s="103">
        <v>2740.7200000000003</v>
      </c>
      <c r="C45" s="99">
        <v>3729.42</v>
      </c>
      <c r="D45" s="103">
        <v>3066.9700000000003</v>
      </c>
      <c r="E45" s="99">
        <v>3014.8</v>
      </c>
      <c r="F45" s="103">
        <v>3495.2200000000003</v>
      </c>
      <c r="G45" s="99">
        <v>3568.27</v>
      </c>
      <c r="H45" s="103">
        <v>3104.27</v>
      </c>
      <c r="I45" s="99">
        <v>3174.18</v>
      </c>
      <c r="J45" s="103">
        <v>2865.05</v>
      </c>
      <c r="K45" s="99">
        <v>2634.54</v>
      </c>
      <c r="L45" s="103">
        <v>4154.76</v>
      </c>
      <c r="M45" s="99">
        <v>3697.7</v>
      </c>
      <c r="N45" s="66">
        <f>SUM(B45:M45)</f>
        <v>39245.9</v>
      </c>
      <c r="O45" s="77"/>
    </row>
    <row r="46" spans="1:15" ht="15.75">
      <c r="A46" s="33"/>
      <c r="B46" s="103"/>
      <c r="C46" s="99"/>
      <c r="D46" s="103"/>
      <c r="E46" s="99"/>
      <c r="F46" s="103"/>
      <c r="G46" s="99"/>
      <c r="H46" s="103"/>
      <c r="I46" s="99"/>
      <c r="J46" s="103"/>
      <c r="K46" s="99"/>
      <c r="L46" s="103"/>
      <c r="M46" s="99"/>
      <c r="N46" s="67"/>
      <c r="O46" s="58">
        <f>(+N47-N45)/N45</f>
        <v>0.03001307142911742</v>
      </c>
    </row>
    <row r="47" spans="1:15" ht="15.75">
      <c r="A47" s="32" t="s">
        <v>60</v>
      </c>
      <c r="B47" s="103">
        <v>2992.7400000000002</v>
      </c>
      <c r="C47" s="99">
        <v>4059.64</v>
      </c>
      <c r="D47" s="103">
        <v>3418.36</v>
      </c>
      <c r="E47" s="99">
        <v>3308.42</v>
      </c>
      <c r="F47" s="103">
        <v>4131.25</v>
      </c>
      <c r="G47" s="99">
        <v>2787.88</v>
      </c>
      <c r="H47" s="103">
        <v>3227.02</v>
      </c>
      <c r="I47" s="99">
        <v>2955.89</v>
      </c>
      <c r="J47" s="103">
        <v>2860.7599999999998</v>
      </c>
      <c r="K47" s="99">
        <v>3191.02</v>
      </c>
      <c r="L47" s="103">
        <v>3664.87</v>
      </c>
      <c r="M47" s="99">
        <v>3825.94</v>
      </c>
      <c r="N47" s="66">
        <f>SUM(B47:M47)</f>
        <v>40423.79</v>
      </c>
      <c r="O47" s="77"/>
    </row>
    <row r="48" spans="1:15" ht="15.75">
      <c r="A48" s="79"/>
      <c r="B48" s="103"/>
      <c r="C48" s="99"/>
      <c r="D48" s="103"/>
      <c r="E48" s="99"/>
      <c r="F48" s="103"/>
      <c r="G48" s="99"/>
      <c r="H48" s="103"/>
      <c r="I48" s="99"/>
      <c r="J48" s="103"/>
      <c r="K48" s="99"/>
      <c r="L48" s="103"/>
      <c r="M48" s="99"/>
      <c r="N48" s="67"/>
      <c r="O48" s="77"/>
    </row>
    <row r="49" spans="1:15" ht="16.5" thickBot="1">
      <c r="A49" s="79"/>
      <c r="B49" s="103"/>
      <c r="C49" s="99"/>
      <c r="D49" s="103"/>
      <c r="E49" s="99"/>
      <c r="F49" s="103"/>
      <c r="G49" s="99"/>
      <c r="H49" s="103"/>
      <c r="I49" s="99"/>
      <c r="J49" s="103"/>
      <c r="K49" s="99"/>
      <c r="L49" s="103"/>
      <c r="M49" s="99"/>
      <c r="N49" s="67"/>
      <c r="O49" s="77"/>
    </row>
    <row r="50" spans="1:15" ht="15" customHeight="1" thickBot="1">
      <c r="A50" s="51" t="s">
        <v>41</v>
      </c>
      <c r="B50" s="70" t="s">
        <v>0</v>
      </c>
      <c r="C50" s="71" t="s">
        <v>1</v>
      </c>
      <c r="D50" s="70" t="s">
        <v>2</v>
      </c>
      <c r="E50" s="71" t="s">
        <v>3</v>
      </c>
      <c r="F50" s="70" t="s">
        <v>4</v>
      </c>
      <c r="G50" s="71" t="s">
        <v>5</v>
      </c>
      <c r="H50" s="70" t="s">
        <v>6</v>
      </c>
      <c r="I50" s="71" t="s">
        <v>7</v>
      </c>
      <c r="J50" s="70" t="s">
        <v>8</v>
      </c>
      <c r="K50" s="71" t="s">
        <v>9</v>
      </c>
      <c r="L50" s="70" t="s">
        <v>10</v>
      </c>
      <c r="M50" s="71" t="s">
        <v>11</v>
      </c>
      <c r="N50" s="72" t="s">
        <v>57</v>
      </c>
      <c r="O50" s="73" t="s">
        <v>61</v>
      </c>
    </row>
    <row r="51" spans="1:15" ht="15.75">
      <c r="A51" s="32" t="s">
        <v>59</v>
      </c>
      <c r="B51" s="66">
        <v>1973.32</v>
      </c>
      <c r="C51" s="52">
        <v>2685.18</v>
      </c>
      <c r="D51" s="66">
        <v>2208.2200000000003</v>
      </c>
      <c r="E51" s="52">
        <v>2170.66</v>
      </c>
      <c r="F51" s="66">
        <v>2516.5600000000004</v>
      </c>
      <c r="G51" s="52">
        <v>2569.16</v>
      </c>
      <c r="H51" s="66">
        <v>2235.08</v>
      </c>
      <c r="I51" s="52">
        <v>2285.41</v>
      </c>
      <c r="J51" s="66">
        <v>2062.83</v>
      </c>
      <c r="K51" s="52">
        <v>1896.87</v>
      </c>
      <c r="L51" s="66">
        <v>2991.4300000000003</v>
      </c>
      <c r="M51" s="52">
        <v>2662.34</v>
      </c>
      <c r="N51" s="66">
        <f>SUM(B51:M51)</f>
        <v>28257.060000000005</v>
      </c>
      <c r="O51" s="77"/>
    </row>
    <row r="52" spans="1:15" ht="15.75">
      <c r="A52" s="33"/>
      <c r="B52" s="67"/>
      <c r="C52" s="19"/>
      <c r="D52" s="67"/>
      <c r="E52" s="19"/>
      <c r="F52" s="67"/>
      <c r="G52" s="19"/>
      <c r="H52" s="67"/>
      <c r="I52" s="19"/>
      <c r="J52" s="67"/>
      <c r="K52" s="26"/>
      <c r="L52" s="67"/>
      <c r="M52" s="26"/>
      <c r="N52" s="66">
        <f>SUM(B52:M52)</f>
        <v>0</v>
      </c>
      <c r="O52" s="58">
        <f>(+N53-N51)/N51</f>
        <v>0.030012676478019862</v>
      </c>
    </row>
    <row r="53" spans="1:15" ht="15.75">
      <c r="A53" s="32" t="s">
        <v>60</v>
      </c>
      <c r="B53" s="66">
        <v>2154.77</v>
      </c>
      <c r="C53" s="52">
        <v>2922.94</v>
      </c>
      <c r="D53" s="66">
        <v>2461.2200000000003</v>
      </c>
      <c r="E53" s="52">
        <v>2382.0699999999997</v>
      </c>
      <c r="F53" s="66">
        <v>2974.5</v>
      </c>
      <c r="G53" s="52">
        <v>2007.2800000000002</v>
      </c>
      <c r="H53" s="66">
        <v>2323.46</v>
      </c>
      <c r="I53" s="52">
        <v>2128.24</v>
      </c>
      <c r="J53" s="66">
        <v>2059.74</v>
      </c>
      <c r="K53" s="52">
        <v>2297.54</v>
      </c>
      <c r="L53" s="66">
        <v>2638.67</v>
      </c>
      <c r="M53" s="52">
        <v>2754.7</v>
      </c>
      <c r="N53" s="66">
        <f>SUM(B53:M53)</f>
        <v>29105.13</v>
      </c>
      <c r="O53" s="77"/>
    </row>
    <row r="54" spans="1:15" ht="15.75" thickBot="1">
      <c r="A54" s="59"/>
      <c r="B54" s="67"/>
      <c r="C54" s="19"/>
      <c r="D54" s="67"/>
      <c r="E54" s="19"/>
      <c r="F54" s="67"/>
      <c r="G54" s="19"/>
      <c r="H54" s="67"/>
      <c r="I54" s="19"/>
      <c r="J54" s="67"/>
      <c r="K54" s="26"/>
      <c r="L54" s="67"/>
      <c r="M54" s="26"/>
      <c r="N54" s="67"/>
      <c r="O54" s="77"/>
    </row>
    <row r="55" spans="1:15" ht="16.5" thickBot="1">
      <c r="A55" s="51" t="s">
        <v>63</v>
      </c>
      <c r="B55" s="70" t="s">
        <v>0</v>
      </c>
      <c r="C55" s="71" t="s">
        <v>1</v>
      </c>
      <c r="D55" s="70" t="s">
        <v>2</v>
      </c>
      <c r="E55" s="71" t="s">
        <v>3</v>
      </c>
      <c r="F55" s="70" t="s">
        <v>4</v>
      </c>
      <c r="G55" s="71" t="s">
        <v>5</v>
      </c>
      <c r="H55" s="70" t="s">
        <v>6</v>
      </c>
      <c r="I55" s="71" t="s">
        <v>7</v>
      </c>
      <c r="J55" s="70" t="s">
        <v>8</v>
      </c>
      <c r="K55" s="71" t="s">
        <v>9</v>
      </c>
      <c r="L55" s="70" t="s">
        <v>10</v>
      </c>
      <c r="M55" s="71" t="s">
        <v>11</v>
      </c>
      <c r="N55" s="72" t="s">
        <v>57</v>
      </c>
      <c r="O55" s="73" t="s">
        <v>61</v>
      </c>
    </row>
    <row r="56" spans="1:15" ht="15.75">
      <c r="A56" s="32" t="s">
        <v>59</v>
      </c>
      <c r="B56" s="66">
        <f>+B5+B10+B15+B20+B25+B30+B35+B40+B45+B51</f>
        <v>125645.82</v>
      </c>
      <c r="C56" s="66">
        <f aca="true" t="shared" si="0" ref="C56:M56">+C5+C10+C15+C20+C25+C30+C35+C40+C45+C51</f>
        <v>170971.19</v>
      </c>
      <c r="D56" s="66">
        <f t="shared" si="0"/>
        <v>140602.08</v>
      </c>
      <c r="E56" s="66">
        <f t="shared" si="0"/>
        <v>138210.74</v>
      </c>
      <c r="F56" s="66">
        <f t="shared" si="0"/>
        <v>160234.65000000002</v>
      </c>
      <c r="G56" s="66">
        <f t="shared" si="0"/>
        <v>163583.75999999998</v>
      </c>
      <c r="H56" s="66">
        <f t="shared" si="0"/>
        <v>142312.28999999998</v>
      </c>
      <c r="I56" s="66">
        <f t="shared" si="0"/>
        <v>145517.21000000002</v>
      </c>
      <c r="J56" s="66">
        <f t="shared" si="0"/>
        <v>131345.15</v>
      </c>
      <c r="K56" s="66">
        <f t="shared" si="0"/>
        <v>120777.76999999999</v>
      </c>
      <c r="L56" s="66">
        <f t="shared" si="0"/>
        <v>190470.77</v>
      </c>
      <c r="M56" s="66">
        <f t="shared" si="0"/>
        <v>169517.02</v>
      </c>
      <c r="N56" s="66">
        <f>SUM(B56:M56)</f>
        <v>1799188.45</v>
      </c>
      <c r="O56" s="77"/>
    </row>
    <row r="57" spans="1:15" ht="15.75">
      <c r="A57" s="33"/>
      <c r="B57" s="67"/>
      <c r="C57" s="19"/>
      <c r="D57" s="67"/>
      <c r="E57" s="19"/>
      <c r="F57" s="67"/>
      <c r="G57" s="19"/>
      <c r="H57" s="67"/>
      <c r="I57" s="19"/>
      <c r="J57" s="67"/>
      <c r="K57" s="19"/>
      <c r="L57" s="67"/>
      <c r="M57" s="19"/>
      <c r="N57" s="67"/>
      <c r="O57" s="58">
        <f>(+N58-N56)/N56</f>
        <v>0.030013609747216938</v>
      </c>
    </row>
    <row r="58" spans="1:15" ht="15.75">
      <c r="A58" s="32" t="s">
        <v>60</v>
      </c>
      <c r="B58" s="66">
        <f>+B53+B47+B42+B37+B32+B27+B22+B17+B12+B7</f>
        <v>137199.01</v>
      </c>
      <c r="C58" s="66">
        <f aca="true" t="shared" si="1" ref="C58:M58">+C53+C47+C42+C37+C32+C27+C22+C17+C12+C7</f>
        <v>186110.23</v>
      </c>
      <c r="D58" s="66">
        <f t="shared" si="1"/>
        <v>156711.18</v>
      </c>
      <c r="E58" s="66">
        <f t="shared" si="1"/>
        <v>151671.23</v>
      </c>
      <c r="F58" s="66">
        <f t="shared" si="1"/>
        <v>189392.99</v>
      </c>
      <c r="G58" s="66">
        <f t="shared" si="1"/>
        <v>127807.69</v>
      </c>
      <c r="H58" s="66">
        <f t="shared" si="1"/>
        <v>147939.68</v>
      </c>
      <c r="I58" s="66">
        <f t="shared" si="1"/>
        <v>135509.97</v>
      </c>
      <c r="J58" s="66">
        <f t="shared" si="1"/>
        <v>131148.5</v>
      </c>
      <c r="K58" s="66">
        <f t="shared" si="1"/>
        <v>146289.39</v>
      </c>
      <c r="L58" s="66">
        <f t="shared" si="1"/>
        <v>168011.89999999997</v>
      </c>
      <c r="M58" s="66">
        <f t="shared" si="1"/>
        <v>175396.82</v>
      </c>
      <c r="N58" s="66">
        <f>SUM(B58:M58)</f>
        <v>1853188.59</v>
      </c>
      <c r="O58" s="77"/>
    </row>
    <row r="59" spans="1:15" ht="16.5" thickBot="1">
      <c r="A59" s="34"/>
      <c r="B59" s="84"/>
      <c r="C59" s="100"/>
      <c r="D59" s="84"/>
      <c r="E59" s="100"/>
      <c r="F59" s="84"/>
      <c r="G59" s="100"/>
      <c r="H59" s="84"/>
      <c r="I59" s="100"/>
      <c r="J59" s="84"/>
      <c r="K59" s="100"/>
      <c r="L59" s="84"/>
      <c r="M59" s="100"/>
      <c r="N59" s="84"/>
      <c r="O59" s="81"/>
    </row>
  </sheetData>
  <sheetProtection/>
  <printOptions/>
  <pageMargins left="0.25" right="0.25" top="0.5" bottom="0.25" header="0.25" footer="0"/>
  <pageSetup fitToHeight="2" horizontalDpi="300" verticalDpi="300" orientation="landscape" paperSize="5" scale="51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zoomScalePageLayoutView="0" workbookViewId="0" topLeftCell="A1">
      <selection activeCell="N25" sqref="N25:O28"/>
    </sheetView>
  </sheetViews>
  <sheetFormatPr defaultColWidth="8.796875" defaultRowHeight="15"/>
  <cols>
    <col min="1" max="1" width="24.296875" style="1" customWidth="1"/>
    <col min="2" max="2" width="8.8984375" style="0" bestFit="1" customWidth="1"/>
    <col min="3" max="3" width="9.69921875" style="0" customWidth="1"/>
    <col min="4" max="4" width="9.8984375" style="0" customWidth="1"/>
    <col min="5" max="5" width="9.8984375" style="0" bestFit="1" customWidth="1"/>
    <col min="6" max="6" width="9.69921875" style="0" customWidth="1"/>
    <col min="7" max="9" width="9.8984375" style="0" bestFit="1" customWidth="1"/>
    <col min="10" max="10" width="9.69921875" style="0" customWidth="1"/>
    <col min="11" max="11" width="9.8984375" style="0" bestFit="1" customWidth="1"/>
    <col min="12" max="12" width="9.8984375" style="0" customWidth="1"/>
    <col min="13" max="13" width="10.3984375" style="0" customWidth="1"/>
    <col min="14" max="14" width="9.8984375" style="0" bestFit="1" customWidth="1"/>
  </cols>
  <sheetData>
    <row r="1" spans="1:3" ht="18">
      <c r="A1" s="40" t="s">
        <v>58</v>
      </c>
      <c r="B1" s="41"/>
      <c r="C1" s="22"/>
    </row>
    <row r="2" ht="16.5" thickBot="1"/>
    <row r="3" spans="1:15" s="4" customFormat="1" ht="16.5" thickBot="1">
      <c r="A3" s="54"/>
      <c r="B3" s="101"/>
      <c r="C3" s="95"/>
      <c r="D3" s="101"/>
      <c r="E3" s="95"/>
      <c r="F3" s="101"/>
      <c r="G3" s="95"/>
      <c r="H3" s="101"/>
      <c r="I3" s="95"/>
      <c r="J3" s="101"/>
      <c r="K3" s="96"/>
      <c r="L3" s="101"/>
      <c r="M3" s="96"/>
      <c r="N3" s="104"/>
      <c r="O3" s="97"/>
    </row>
    <row r="4" spans="1:15" s="1" customFormat="1" ht="16.5" thickBot="1">
      <c r="A4" s="51" t="s">
        <v>42</v>
      </c>
      <c r="B4" s="70" t="s">
        <v>0</v>
      </c>
      <c r="C4" s="71" t="s">
        <v>1</v>
      </c>
      <c r="D4" s="70" t="s">
        <v>2</v>
      </c>
      <c r="E4" s="71" t="s">
        <v>3</v>
      </c>
      <c r="F4" s="70" t="s">
        <v>4</v>
      </c>
      <c r="G4" s="71" t="s">
        <v>5</v>
      </c>
      <c r="H4" s="70" t="s">
        <v>6</v>
      </c>
      <c r="I4" s="71" t="s">
        <v>7</v>
      </c>
      <c r="J4" s="70" t="s">
        <v>8</v>
      </c>
      <c r="K4" s="71" t="s">
        <v>9</v>
      </c>
      <c r="L4" s="70" t="s">
        <v>10</v>
      </c>
      <c r="M4" s="71" t="s">
        <v>11</v>
      </c>
      <c r="N4" s="72" t="s">
        <v>57</v>
      </c>
      <c r="O4" s="73" t="s">
        <v>61</v>
      </c>
    </row>
    <row r="5" spans="1:15" ht="15.75">
      <c r="A5" s="32" t="s">
        <v>59</v>
      </c>
      <c r="B5" s="66">
        <v>11969.490000000002</v>
      </c>
      <c r="C5" s="52">
        <v>14705.199999999999</v>
      </c>
      <c r="D5" s="66">
        <v>12187.460000000001</v>
      </c>
      <c r="E5" s="52">
        <v>14287.02</v>
      </c>
      <c r="F5" s="66">
        <v>13840.6</v>
      </c>
      <c r="G5" s="52">
        <v>11647.34</v>
      </c>
      <c r="H5" s="66">
        <v>10936.84</v>
      </c>
      <c r="I5" s="52">
        <v>11531.31</v>
      </c>
      <c r="J5" s="66">
        <v>14000.730000000001</v>
      </c>
      <c r="K5" s="52">
        <v>11365.390000000001</v>
      </c>
      <c r="L5" s="66">
        <v>13349.98</v>
      </c>
      <c r="M5" s="52">
        <v>12689.710000000001</v>
      </c>
      <c r="N5" s="66">
        <f>SUM(B5:M5)</f>
        <v>152511.06999999998</v>
      </c>
      <c r="O5" s="77"/>
    </row>
    <row r="6" spans="1:15" ht="15.75">
      <c r="A6" s="33"/>
      <c r="B6" s="66"/>
      <c r="C6" s="52"/>
      <c r="D6" s="66"/>
      <c r="E6" s="52"/>
      <c r="F6" s="66"/>
      <c r="G6" s="52"/>
      <c r="H6" s="66"/>
      <c r="I6" s="52"/>
      <c r="J6" s="66"/>
      <c r="K6" s="52"/>
      <c r="L6" s="66"/>
      <c r="M6" s="52"/>
      <c r="N6" s="67"/>
      <c r="O6" s="78">
        <f>(+N7-N5)/N5</f>
        <v>0.09244994478105745</v>
      </c>
    </row>
    <row r="7" spans="1:15" ht="15.75">
      <c r="A7" s="32" t="s">
        <v>60</v>
      </c>
      <c r="B7" s="66">
        <v>9764.39</v>
      </c>
      <c r="C7" s="52">
        <v>13081.39</v>
      </c>
      <c r="D7" s="66">
        <v>12886.46</v>
      </c>
      <c r="E7" s="52">
        <v>14790.44</v>
      </c>
      <c r="F7" s="66">
        <v>19280.39</v>
      </c>
      <c r="G7" s="52">
        <v>13940.28</v>
      </c>
      <c r="H7" s="66">
        <v>15934.51</v>
      </c>
      <c r="I7" s="52">
        <v>12851.560000000001</v>
      </c>
      <c r="J7" s="66">
        <v>14730.14</v>
      </c>
      <c r="K7" s="52">
        <v>14248.669999999998</v>
      </c>
      <c r="L7" s="66">
        <v>11051.15</v>
      </c>
      <c r="M7" s="52">
        <v>14051.33</v>
      </c>
      <c r="N7" s="66">
        <f>SUM(B7:M7)</f>
        <v>166610.70999999996</v>
      </c>
      <c r="O7" s="77"/>
    </row>
    <row r="8" spans="1:15" ht="16.5" thickBot="1">
      <c r="A8" s="42"/>
      <c r="B8" s="66"/>
      <c r="C8" s="52"/>
      <c r="D8" s="66"/>
      <c r="E8" s="52"/>
      <c r="F8" s="66"/>
      <c r="G8" s="52"/>
      <c r="H8" s="66"/>
      <c r="I8" s="52"/>
      <c r="J8" s="66"/>
      <c r="K8" s="52"/>
      <c r="L8" s="66"/>
      <c r="M8" s="52"/>
      <c r="N8" s="67"/>
      <c r="O8" s="77"/>
    </row>
    <row r="9" spans="1:15" ht="16.5" thickBot="1">
      <c r="A9" s="51" t="s">
        <v>43</v>
      </c>
      <c r="B9" s="70" t="s">
        <v>0</v>
      </c>
      <c r="C9" s="71" t="s">
        <v>1</v>
      </c>
      <c r="D9" s="70" t="s">
        <v>2</v>
      </c>
      <c r="E9" s="71" t="s">
        <v>3</v>
      </c>
      <c r="F9" s="70" t="s">
        <v>4</v>
      </c>
      <c r="G9" s="71" t="s">
        <v>5</v>
      </c>
      <c r="H9" s="70" t="s">
        <v>6</v>
      </c>
      <c r="I9" s="71" t="s">
        <v>7</v>
      </c>
      <c r="J9" s="70" t="s">
        <v>8</v>
      </c>
      <c r="K9" s="71" t="s">
        <v>9</v>
      </c>
      <c r="L9" s="70" t="s">
        <v>10</v>
      </c>
      <c r="M9" s="71" t="s">
        <v>11</v>
      </c>
      <c r="N9" s="72" t="s">
        <v>57</v>
      </c>
      <c r="O9" s="73" t="s">
        <v>61</v>
      </c>
    </row>
    <row r="10" spans="1:15" ht="15.75">
      <c r="A10" s="32" t="s">
        <v>59</v>
      </c>
      <c r="B10" s="66">
        <v>20594.35</v>
      </c>
      <c r="C10" s="52">
        <v>25301.32</v>
      </c>
      <c r="D10" s="66">
        <v>20969.39</v>
      </c>
      <c r="E10" s="52">
        <v>24581.829999999998</v>
      </c>
      <c r="F10" s="66">
        <v>23813.760000000002</v>
      </c>
      <c r="G10" s="52">
        <v>20040.07</v>
      </c>
      <c r="H10" s="66">
        <v>18817.6</v>
      </c>
      <c r="I10" s="52">
        <v>19840.43</v>
      </c>
      <c r="J10" s="66">
        <v>24089.25</v>
      </c>
      <c r="K10" s="52">
        <v>19554.95</v>
      </c>
      <c r="L10" s="66">
        <v>22969.59</v>
      </c>
      <c r="M10" s="52">
        <v>21833.54</v>
      </c>
      <c r="N10" s="66">
        <f>SUM(B10:M10)</f>
        <v>262406.08</v>
      </c>
      <c r="O10" s="77"/>
    </row>
    <row r="11" spans="1:15" ht="15.75">
      <c r="A11" s="33"/>
      <c r="B11" s="66"/>
      <c r="C11" s="52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7"/>
      <c r="O11" s="78">
        <f>(+N12-N10)/N10</f>
        <v>0.09244972525026857</v>
      </c>
    </row>
    <row r="12" spans="1:15" ht="15.75">
      <c r="A12" s="32" t="s">
        <v>60</v>
      </c>
      <c r="B12" s="66">
        <v>16800.32</v>
      </c>
      <c r="C12" s="52">
        <v>22507.440000000002</v>
      </c>
      <c r="D12" s="66">
        <v>22172.06</v>
      </c>
      <c r="E12" s="52">
        <v>25448.02</v>
      </c>
      <c r="F12" s="66">
        <v>33173.26</v>
      </c>
      <c r="G12" s="52">
        <v>23985.25</v>
      </c>
      <c r="H12" s="66">
        <v>27416.45</v>
      </c>
      <c r="I12" s="52">
        <v>22111.99</v>
      </c>
      <c r="J12" s="66">
        <v>25344.219999999998</v>
      </c>
      <c r="K12" s="52">
        <v>24515.829999999998</v>
      </c>
      <c r="L12" s="66">
        <v>19014.3</v>
      </c>
      <c r="M12" s="52">
        <v>24176.309999999998</v>
      </c>
      <c r="N12" s="66">
        <f>SUM(B12:M12)</f>
        <v>286665.45</v>
      </c>
      <c r="O12" s="77"/>
    </row>
    <row r="13" spans="1:15" ht="16.5" thickBot="1">
      <c r="A13" s="42"/>
      <c r="B13" s="66"/>
      <c r="C13" s="52"/>
      <c r="D13" s="66"/>
      <c r="E13" s="52"/>
      <c r="F13" s="66"/>
      <c r="G13" s="52"/>
      <c r="H13" s="66"/>
      <c r="I13" s="52"/>
      <c r="J13" s="66"/>
      <c r="K13" s="52"/>
      <c r="L13" s="66"/>
      <c r="M13" s="52"/>
      <c r="N13" s="67"/>
      <c r="O13" s="77"/>
    </row>
    <row r="14" spans="1:15" ht="16.5" thickBot="1">
      <c r="A14" s="51" t="s">
        <v>44</v>
      </c>
      <c r="B14" s="70" t="s">
        <v>0</v>
      </c>
      <c r="C14" s="71" t="s">
        <v>1</v>
      </c>
      <c r="D14" s="70" t="s">
        <v>2</v>
      </c>
      <c r="E14" s="71" t="s">
        <v>3</v>
      </c>
      <c r="F14" s="70" t="s">
        <v>4</v>
      </c>
      <c r="G14" s="71" t="s">
        <v>5</v>
      </c>
      <c r="H14" s="70" t="s">
        <v>6</v>
      </c>
      <c r="I14" s="71" t="s">
        <v>7</v>
      </c>
      <c r="J14" s="70" t="s">
        <v>8</v>
      </c>
      <c r="K14" s="71" t="s">
        <v>9</v>
      </c>
      <c r="L14" s="70" t="s">
        <v>10</v>
      </c>
      <c r="M14" s="71" t="s">
        <v>11</v>
      </c>
      <c r="N14" s="72" t="s">
        <v>57</v>
      </c>
      <c r="O14" s="73" t="s">
        <v>61</v>
      </c>
    </row>
    <row r="15" spans="1:15" ht="15.75">
      <c r="A15" s="32" t="s">
        <v>59</v>
      </c>
      <c r="B15" s="66">
        <v>1437.48</v>
      </c>
      <c r="C15" s="52">
        <v>1766.02</v>
      </c>
      <c r="D15" s="66">
        <v>1463.66</v>
      </c>
      <c r="E15" s="52">
        <v>1715.8</v>
      </c>
      <c r="F15" s="66">
        <v>1662.19</v>
      </c>
      <c r="G15" s="52">
        <v>1398.7900000000002</v>
      </c>
      <c r="H15" s="66">
        <v>1313.4599999999998</v>
      </c>
      <c r="I15" s="52">
        <v>1384.85</v>
      </c>
      <c r="J15" s="66">
        <v>1681.42</v>
      </c>
      <c r="K15" s="52">
        <v>1364.93</v>
      </c>
      <c r="L15" s="66">
        <v>1603.27</v>
      </c>
      <c r="M15" s="52">
        <v>1523.98</v>
      </c>
      <c r="N15" s="66">
        <f>SUM(B15:M15)</f>
        <v>18315.85</v>
      </c>
      <c r="O15" s="77"/>
    </row>
    <row r="16" spans="1:15" ht="15.75">
      <c r="A16" s="33"/>
      <c r="B16" s="66"/>
      <c r="C16" s="52"/>
      <c r="D16" s="66"/>
      <c r="E16" s="52"/>
      <c r="F16" s="66"/>
      <c r="G16" s="52"/>
      <c r="H16" s="66"/>
      <c r="I16" s="52"/>
      <c r="J16" s="66"/>
      <c r="K16" s="52"/>
      <c r="L16" s="66"/>
      <c r="M16" s="52"/>
      <c r="N16" s="67"/>
      <c r="O16" s="78">
        <f>(+N17-N15)/N15</f>
        <v>0.09244779794549521</v>
      </c>
    </row>
    <row r="17" spans="1:15" ht="15.75">
      <c r="A17" s="32" t="s">
        <v>60</v>
      </c>
      <c r="B17" s="66">
        <v>1172.65</v>
      </c>
      <c r="C17" s="52">
        <v>1571.01</v>
      </c>
      <c r="D17" s="66">
        <v>1547.6</v>
      </c>
      <c r="E17" s="52">
        <v>1776.2599999999998</v>
      </c>
      <c r="F17" s="66">
        <v>2315.48</v>
      </c>
      <c r="G17" s="52">
        <v>1674.1599999999999</v>
      </c>
      <c r="H17" s="66">
        <v>1913.6599999999999</v>
      </c>
      <c r="I17" s="52">
        <v>1543.4</v>
      </c>
      <c r="J17" s="66">
        <v>1769.01</v>
      </c>
      <c r="K17" s="52">
        <v>1711.19</v>
      </c>
      <c r="L17" s="66">
        <v>1327.1899999999998</v>
      </c>
      <c r="M17" s="52">
        <v>1687.5</v>
      </c>
      <c r="N17" s="66">
        <f>SUM(B17:M17)</f>
        <v>20009.109999999997</v>
      </c>
      <c r="O17" s="77"/>
    </row>
    <row r="18" spans="1:15" ht="16.5" thickBot="1">
      <c r="A18" s="42"/>
      <c r="B18" s="66"/>
      <c r="C18" s="52"/>
      <c r="D18" s="66"/>
      <c r="E18" s="52"/>
      <c r="F18" s="66"/>
      <c r="G18" s="52"/>
      <c r="H18" s="66"/>
      <c r="I18" s="52"/>
      <c r="J18" s="66"/>
      <c r="K18" s="52"/>
      <c r="L18" s="66"/>
      <c r="M18" s="52"/>
      <c r="N18" s="67"/>
      <c r="O18" s="77"/>
    </row>
    <row r="19" spans="1:15" ht="16.5" thickBot="1">
      <c r="A19" s="51" t="s">
        <v>45</v>
      </c>
      <c r="B19" s="70" t="s">
        <v>0</v>
      </c>
      <c r="C19" s="71" t="s">
        <v>1</v>
      </c>
      <c r="D19" s="70" t="s">
        <v>2</v>
      </c>
      <c r="E19" s="71" t="s">
        <v>3</v>
      </c>
      <c r="F19" s="70" t="s">
        <v>4</v>
      </c>
      <c r="G19" s="71" t="s">
        <v>5</v>
      </c>
      <c r="H19" s="70" t="s">
        <v>6</v>
      </c>
      <c r="I19" s="71" t="s">
        <v>7</v>
      </c>
      <c r="J19" s="70" t="s">
        <v>8</v>
      </c>
      <c r="K19" s="71" t="s">
        <v>9</v>
      </c>
      <c r="L19" s="70" t="s">
        <v>10</v>
      </c>
      <c r="M19" s="71" t="s">
        <v>11</v>
      </c>
      <c r="N19" s="72" t="s">
        <v>57</v>
      </c>
      <c r="O19" s="73" t="s">
        <v>61</v>
      </c>
    </row>
    <row r="20" spans="1:15" ht="15.75">
      <c r="A20" s="32" t="s">
        <v>59</v>
      </c>
      <c r="B20" s="66">
        <v>256.18</v>
      </c>
      <c r="C20" s="52">
        <v>314.74</v>
      </c>
      <c r="D20" s="66">
        <v>260.85</v>
      </c>
      <c r="E20" s="52">
        <v>305.79</v>
      </c>
      <c r="F20" s="66">
        <v>296.24</v>
      </c>
      <c r="G20" s="52">
        <v>249.29</v>
      </c>
      <c r="H20" s="66">
        <v>234.08</v>
      </c>
      <c r="I20" s="52">
        <v>246.81</v>
      </c>
      <c r="J20" s="66">
        <v>299.65999999999997</v>
      </c>
      <c r="K20" s="52">
        <v>243.25</v>
      </c>
      <c r="L20" s="66">
        <v>285.73</v>
      </c>
      <c r="M20" s="52">
        <v>271.59</v>
      </c>
      <c r="N20" s="66">
        <f>SUM(B20:M20)</f>
        <v>3264.21</v>
      </c>
      <c r="O20" s="77"/>
    </row>
    <row r="21" spans="1:15" ht="15.75">
      <c r="A21" s="33"/>
      <c r="B21" s="67"/>
      <c r="C21" s="19"/>
      <c r="D21" s="67"/>
      <c r="E21" s="19"/>
      <c r="F21" s="67"/>
      <c r="G21" s="19"/>
      <c r="H21" s="67"/>
      <c r="I21" s="19"/>
      <c r="J21" s="67"/>
      <c r="K21" s="26"/>
      <c r="L21" s="67"/>
      <c r="M21" s="26"/>
      <c r="N21" s="67"/>
      <c r="O21" s="78">
        <f>(+N22-N20)/N20</f>
        <v>0.09244809617028316</v>
      </c>
    </row>
    <row r="22" spans="1:15" ht="15.75">
      <c r="A22" s="32" t="s">
        <v>60</v>
      </c>
      <c r="B22" s="66">
        <v>208.99</v>
      </c>
      <c r="C22" s="52">
        <v>279.97999999999996</v>
      </c>
      <c r="D22" s="66">
        <v>275.81</v>
      </c>
      <c r="E22" s="52">
        <v>316.56</v>
      </c>
      <c r="F22" s="66">
        <v>412.66</v>
      </c>
      <c r="G22" s="52">
        <v>298.37</v>
      </c>
      <c r="H22" s="66">
        <v>341.04</v>
      </c>
      <c r="I22" s="52">
        <v>275.06</v>
      </c>
      <c r="J22" s="66">
        <v>315.27000000000004</v>
      </c>
      <c r="K22" s="52">
        <v>304.96</v>
      </c>
      <c r="L22" s="66">
        <v>236.53</v>
      </c>
      <c r="M22" s="52">
        <v>300.75</v>
      </c>
      <c r="N22" s="66">
        <f>SUM(B22:M22)</f>
        <v>3565.98</v>
      </c>
      <c r="O22" s="77"/>
    </row>
    <row r="23" spans="1:15" ht="16.5" thickBot="1">
      <c r="A23" s="79"/>
      <c r="B23" s="67"/>
      <c r="C23" s="19"/>
      <c r="D23" s="67"/>
      <c r="E23" s="19"/>
      <c r="F23" s="67"/>
      <c r="G23" s="19"/>
      <c r="H23" s="67"/>
      <c r="I23" s="19"/>
      <c r="J23" s="67"/>
      <c r="K23" s="19"/>
      <c r="L23" s="67"/>
      <c r="M23" s="19"/>
      <c r="N23" s="67"/>
      <c r="O23" s="77"/>
    </row>
    <row r="24" spans="1:15" ht="16.5" thickBot="1">
      <c r="A24" s="51" t="s">
        <v>63</v>
      </c>
      <c r="B24" s="70" t="s">
        <v>0</v>
      </c>
      <c r="C24" s="71" t="s">
        <v>1</v>
      </c>
      <c r="D24" s="70" t="s">
        <v>2</v>
      </c>
      <c r="E24" s="71" t="s">
        <v>3</v>
      </c>
      <c r="F24" s="70" t="s">
        <v>4</v>
      </c>
      <c r="G24" s="71" t="s">
        <v>5</v>
      </c>
      <c r="H24" s="70" t="s">
        <v>6</v>
      </c>
      <c r="I24" s="71" t="s">
        <v>7</v>
      </c>
      <c r="J24" s="70" t="s">
        <v>8</v>
      </c>
      <c r="K24" s="71" t="s">
        <v>9</v>
      </c>
      <c r="L24" s="70" t="s">
        <v>10</v>
      </c>
      <c r="M24" s="71" t="s">
        <v>11</v>
      </c>
      <c r="N24" s="72" t="s">
        <v>57</v>
      </c>
      <c r="O24" s="73" t="s">
        <v>61</v>
      </c>
    </row>
    <row r="25" spans="1:15" ht="15.75">
      <c r="A25" s="32" t="s">
        <v>59</v>
      </c>
      <c r="B25" s="66">
        <f>+B5+B10+B15+B20</f>
        <v>34257.5</v>
      </c>
      <c r="C25" s="66">
        <f aca="true" t="shared" si="0" ref="C25:M25">+C5+C10+C15+C20</f>
        <v>42087.27999999999</v>
      </c>
      <c r="D25" s="66">
        <f t="shared" si="0"/>
        <v>34881.36</v>
      </c>
      <c r="E25" s="66">
        <f t="shared" si="0"/>
        <v>40890.44</v>
      </c>
      <c r="F25" s="66">
        <f t="shared" si="0"/>
        <v>39612.79</v>
      </c>
      <c r="G25" s="66">
        <f t="shared" si="0"/>
        <v>33335.49</v>
      </c>
      <c r="H25" s="66">
        <f t="shared" si="0"/>
        <v>31301.98</v>
      </c>
      <c r="I25" s="66">
        <f t="shared" si="0"/>
        <v>33003.399999999994</v>
      </c>
      <c r="J25" s="66">
        <f t="shared" si="0"/>
        <v>40071.060000000005</v>
      </c>
      <c r="K25" s="66">
        <f t="shared" si="0"/>
        <v>32528.520000000004</v>
      </c>
      <c r="L25" s="66">
        <f t="shared" si="0"/>
        <v>38208.57</v>
      </c>
      <c r="M25" s="66">
        <f t="shared" si="0"/>
        <v>36318.82</v>
      </c>
      <c r="N25" s="66">
        <f>SUM(B25:M25)</f>
        <v>436497.21</v>
      </c>
      <c r="O25" s="77"/>
    </row>
    <row r="26" spans="1:15" ht="15.75">
      <c r="A26" s="33"/>
      <c r="B26" s="67"/>
      <c r="C26" s="19"/>
      <c r="D26" s="67"/>
      <c r="E26" s="19"/>
      <c r="F26" s="67"/>
      <c r="G26" s="19"/>
      <c r="H26" s="67"/>
      <c r="I26" s="19"/>
      <c r="J26" s="67"/>
      <c r="K26" s="19"/>
      <c r="L26" s="67"/>
      <c r="M26" s="19"/>
      <c r="N26" s="67"/>
      <c r="O26" s="78">
        <f>(+N27-N25)/N25</f>
        <v>0.09244970889962856</v>
      </c>
    </row>
    <row r="27" spans="1:15" ht="15.75">
      <c r="A27" s="32" t="s">
        <v>60</v>
      </c>
      <c r="B27" s="66">
        <f>+B7+B12+B17+B22</f>
        <v>27946.350000000002</v>
      </c>
      <c r="C27" s="66">
        <f aca="true" t="shared" si="1" ref="C27:M27">+C7+C12+C17+C22</f>
        <v>37439.82000000001</v>
      </c>
      <c r="D27" s="66">
        <f t="shared" si="1"/>
        <v>36881.93</v>
      </c>
      <c r="E27" s="66">
        <f t="shared" si="1"/>
        <v>42331.28</v>
      </c>
      <c r="F27" s="66">
        <f t="shared" si="1"/>
        <v>55181.79000000001</v>
      </c>
      <c r="G27" s="66">
        <f t="shared" si="1"/>
        <v>39898.060000000005</v>
      </c>
      <c r="H27" s="66">
        <f t="shared" si="1"/>
        <v>45605.659999999996</v>
      </c>
      <c r="I27" s="66">
        <f t="shared" si="1"/>
        <v>36782.01</v>
      </c>
      <c r="J27" s="66">
        <f t="shared" si="1"/>
        <v>42158.64</v>
      </c>
      <c r="K27" s="66">
        <f t="shared" si="1"/>
        <v>40780.65</v>
      </c>
      <c r="L27" s="66">
        <f t="shared" si="1"/>
        <v>31629.169999999995</v>
      </c>
      <c r="M27" s="66">
        <f t="shared" si="1"/>
        <v>40215.89</v>
      </c>
      <c r="N27" s="66">
        <f>SUM(B27:M27)</f>
        <v>476851.25000000006</v>
      </c>
      <c r="O27" s="77"/>
    </row>
    <row r="28" spans="1:15" ht="16.5" thickBot="1">
      <c r="A28" s="105"/>
      <c r="B28" s="84"/>
      <c r="C28" s="100"/>
      <c r="D28" s="84"/>
      <c r="E28" s="100"/>
      <c r="F28" s="84"/>
      <c r="G28" s="100"/>
      <c r="H28" s="84"/>
      <c r="I28" s="100"/>
      <c r="J28" s="84"/>
      <c r="K28" s="100"/>
      <c r="L28" s="84"/>
      <c r="M28" s="100"/>
      <c r="N28" s="84"/>
      <c r="O28" s="81"/>
    </row>
    <row r="29" ht="15.75">
      <c r="A29" s="9"/>
    </row>
    <row r="30" ht="15.75">
      <c r="A30" s="9"/>
    </row>
    <row r="31" ht="15.75">
      <c r="A31" s="9"/>
    </row>
    <row r="32" spans="1:11" s="15" customFormat="1" ht="15.75">
      <c r="A32" s="1"/>
      <c r="J32" s="92"/>
      <c r="K32"/>
    </row>
    <row r="33" ht="15.75">
      <c r="J33" s="15"/>
    </row>
    <row r="34" spans="1:10" s="15" customFormat="1" ht="15.75">
      <c r="A34" s="1"/>
      <c r="J34" s="14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5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zoomScalePageLayoutView="0" workbookViewId="0" topLeftCell="A1">
      <selection activeCell="N30" sqref="N30:O32"/>
    </sheetView>
  </sheetViews>
  <sheetFormatPr defaultColWidth="8.796875" defaultRowHeight="15"/>
  <cols>
    <col min="1" max="1" width="24.3984375" style="1" customWidth="1"/>
    <col min="2" max="10" width="9.69921875" style="0" customWidth="1"/>
    <col min="11" max="11" width="10.09765625" style="0" customWidth="1"/>
    <col min="12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2" ht="16.5" thickBot="1"/>
    <row r="3" spans="1:15" s="4" customFormat="1" ht="16.5" thickBot="1">
      <c r="A3" s="54"/>
      <c r="B3" s="101"/>
      <c r="C3" s="95"/>
      <c r="D3" s="101"/>
      <c r="E3" s="95"/>
      <c r="F3" s="101"/>
      <c r="G3" s="95"/>
      <c r="H3" s="101"/>
      <c r="I3" s="95"/>
      <c r="J3" s="101"/>
      <c r="K3" s="96"/>
      <c r="L3" s="101"/>
      <c r="M3" s="96"/>
      <c r="N3" s="104"/>
      <c r="O3" s="97"/>
    </row>
    <row r="4" spans="1:15" s="1" customFormat="1" ht="16.5" thickBot="1">
      <c r="A4" s="51" t="s">
        <v>46</v>
      </c>
      <c r="B4" s="70" t="s">
        <v>0</v>
      </c>
      <c r="C4" s="71" t="s">
        <v>1</v>
      </c>
      <c r="D4" s="70" t="s">
        <v>2</v>
      </c>
      <c r="E4" s="71" t="s">
        <v>3</v>
      </c>
      <c r="F4" s="70" t="s">
        <v>4</v>
      </c>
      <c r="G4" s="71" t="s">
        <v>5</v>
      </c>
      <c r="H4" s="70" t="s">
        <v>6</v>
      </c>
      <c r="I4" s="71" t="s">
        <v>7</v>
      </c>
      <c r="J4" s="70" t="s">
        <v>8</v>
      </c>
      <c r="K4" s="71" t="s">
        <v>9</v>
      </c>
      <c r="L4" s="70" t="s">
        <v>10</v>
      </c>
      <c r="M4" s="71" t="s">
        <v>11</v>
      </c>
      <c r="N4" s="72" t="s">
        <v>57</v>
      </c>
      <c r="O4" s="73" t="s">
        <v>61</v>
      </c>
    </row>
    <row r="5" spans="1:15" ht="15.75">
      <c r="A5" s="32" t="s">
        <v>59</v>
      </c>
      <c r="B5" s="66">
        <v>43955.25</v>
      </c>
      <c r="C5" s="52">
        <v>60553.92</v>
      </c>
      <c r="D5" s="66">
        <v>52527.04</v>
      </c>
      <c r="E5" s="52">
        <v>55187.78</v>
      </c>
      <c r="F5" s="66">
        <v>51999.5</v>
      </c>
      <c r="G5" s="52">
        <v>45106.869999999995</v>
      </c>
      <c r="H5" s="66">
        <v>44321.23</v>
      </c>
      <c r="I5" s="52">
        <v>42605.88</v>
      </c>
      <c r="J5" s="66">
        <v>49308.409999999996</v>
      </c>
      <c r="K5" s="52">
        <v>34135.68</v>
      </c>
      <c r="L5" s="66">
        <v>49996.78999999999</v>
      </c>
      <c r="M5" s="52">
        <v>56727.909999999996</v>
      </c>
      <c r="N5" s="66">
        <f>SUM(B5:M5)</f>
        <v>586426.26</v>
      </c>
      <c r="O5" s="77"/>
    </row>
    <row r="6" spans="1:15" ht="15.75">
      <c r="A6" s="33"/>
      <c r="B6" s="66"/>
      <c r="C6" s="52"/>
      <c r="D6" s="66"/>
      <c r="E6" s="52"/>
      <c r="F6" s="66"/>
      <c r="G6" s="52"/>
      <c r="H6" s="66"/>
      <c r="I6" s="52"/>
      <c r="J6" s="66"/>
      <c r="K6" s="52"/>
      <c r="L6" s="66"/>
      <c r="M6" s="52"/>
      <c r="N6" s="67"/>
      <c r="O6" s="78">
        <f>(+N7-N5)/N5</f>
        <v>0.09333011451431228</v>
      </c>
    </row>
    <row r="7" spans="1:15" ht="15.75">
      <c r="A7" s="32" t="s">
        <v>60</v>
      </c>
      <c r="B7" s="66">
        <v>51288.670000000006</v>
      </c>
      <c r="C7" s="52">
        <v>67922.73</v>
      </c>
      <c r="D7" s="66">
        <v>57979.950000000004</v>
      </c>
      <c r="E7" s="52">
        <v>65108.24</v>
      </c>
      <c r="F7" s="66">
        <v>62311.3</v>
      </c>
      <c r="G7" s="52">
        <v>43489.350000000006</v>
      </c>
      <c r="H7" s="66">
        <v>53393.31</v>
      </c>
      <c r="I7" s="52">
        <v>47461.1</v>
      </c>
      <c r="J7" s="66">
        <v>50975.56</v>
      </c>
      <c r="K7" s="52">
        <v>29914.829999999998</v>
      </c>
      <c r="L7" s="66">
        <v>58710.83</v>
      </c>
      <c r="M7" s="52">
        <v>52601.619999999995</v>
      </c>
      <c r="N7" s="66">
        <f>SUM(B7:M7)</f>
        <v>641157.4899999999</v>
      </c>
      <c r="O7" s="77"/>
    </row>
    <row r="8" spans="1:15" ht="16.5" thickBot="1">
      <c r="A8" s="42"/>
      <c r="B8" s="66"/>
      <c r="C8" s="52"/>
      <c r="D8" s="66"/>
      <c r="E8" s="52"/>
      <c r="F8" s="66"/>
      <c r="G8" s="52"/>
      <c r="H8" s="66"/>
      <c r="I8" s="52"/>
      <c r="J8" s="66"/>
      <c r="K8" s="52"/>
      <c r="L8" s="66"/>
      <c r="M8" s="52"/>
      <c r="N8" s="67"/>
      <c r="O8" s="77"/>
    </row>
    <row r="9" spans="1:15" ht="16.5" thickBot="1">
      <c r="A9" s="51" t="s">
        <v>47</v>
      </c>
      <c r="B9" s="70" t="s">
        <v>0</v>
      </c>
      <c r="C9" s="71" t="s">
        <v>1</v>
      </c>
      <c r="D9" s="65" t="s">
        <v>2</v>
      </c>
      <c r="E9" s="71" t="s">
        <v>3</v>
      </c>
      <c r="F9" s="70" t="s">
        <v>4</v>
      </c>
      <c r="G9" s="71" t="s">
        <v>5</v>
      </c>
      <c r="H9" s="70" t="s">
        <v>6</v>
      </c>
      <c r="I9" s="71" t="s">
        <v>7</v>
      </c>
      <c r="J9" s="70" t="s">
        <v>8</v>
      </c>
      <c r="K9" s="71" t="s">
        <v>9</v>
      </c>
      <c r="L9" s="70" t="s">
        <v>10</v>
      </c>
      <c r="M9" s="71" t="s">
        <v>11</v>
      </c>
      <c r="N9" s="72" t="s">
        <v>57</v>
      </c>
      <c r="O9" s="73" t="s">
        <v>61</v>
      </c>
    </row>
    <row r="10" spans="1:15" ht="15.75">
      <c r="A10" s="32" t="s">
        <v>59</v>
      </c>
      <c r="B10" s="66">
        <v>10785.01</v>
      </c>
      <c r="C10" s="52">
        <v>14857.71</v>
      </c>
      <c r="D10" s="66">
        <v>12888.210000000001</v>
      </c>
      <c r="E10" s="52">
        <v>13541.05</v>
      </c>
      <c r="F10" s="66">
        <v>12758.77</v>
      </c>
      <c r="G10" s="52">
        <v>11067.570000000002</v>
      </c>
      <c r="H10" s="66">
        <v>10874.8</v>
      </c>
      <c r="I10" s="52">
        <v>10453.92</v>
      </c>
      <c r="J10" s="66">
        <v>12098.47</v>
      </c>
      <c r="K10" s="52">
        <v>8375.65</v>
      </c>
      <c r="L10" s="66">
        <v>12267.380000000001</v>
      </c>
      <c r="M10" s="52">
        <v>13918.95</v>
      </c>
      <c r="N10" s="66">
        <f>SUM(B10:M10)</f>
        <v>143887.49000000002</v>
      </c>
      <c r="O10" s="78"/>
    </row>
    <row r="11" spans="1:15" ht="15.75">
      <c r="A11" s="33"/>
      <c r="B11" s="66"/>
      <c r="C11" s="52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7"/>
      <c r="O11" s="78">
        <f>(+N12-N10)/N10</f>
        <v>0.09333014287760512</v>
      </c>
    </row>
    <row r="12" spans="1:15" ht="15.75">
      <c r="A12" s="32" t="s">
        <v>60</v>
      </c>
      <c r="B12" s="66">
        <v>12584.35</v>
      </c>
      <c r="C12" s="52">
        <v>16665.739999999998</v>
      </c>
      <c r="D12" s="66">
        <v>14226.15</v>
      </c>
      <c r="E12" s="52">
        <v>15975.18</v>
      </c>
      <c r="F12" s="66">
        <v>15288.9</v>
      </c>
      <c r="G12" s="52">
        <v>10670.69</v>
      </c>
      <c r="H12" s="66">
        <v>13100.76</v>
      </c>
      <c r="I12" s="52">
        <v>11645.22</v>
      </c>
      <c r="J12" s="66">
        <v>12507.54</v>
      </c>
      <c r="K12" s="52">
        <v>7340</v>
      </c>
      <c r="L12" s="66">
        <v>14405.490000000002</v>
      </c>
      <c r="M12" s="52">
        <v>12906.51</v>
      </c>
      <c r="N12" s="66">
        <f>SUM(B12:M12)</f>
        <v>157316.53</v>
      </c>
      <c r="O12" s="77"/>
    </row>
    <row r="13" spans="1:15" ht="16.5" thickBot="1">
      <c r="A13" s="42"/>
      <c r="B13" s="66"/>
      <c r="C13" s="52"/>
      <c r="D13" s="66"/>
      <c r="E13" s="52"/>
      <c r="F13" s="66"/>
      <c r="G13" s="52"/>
      <c r="H13" s="66"/>
      <c r="I13" s="52"/>
      <c r="J13" s="66"/>
      <c r="K13" s="52"/>
      <c r="L13" s="66"/>
      <c r="M13" s="52"/>
      <c r="N13" s="67"/>
      <c r="O13" s="77"/>
    </row>
    <row r="14" spans="1:15" ht="16.5" thickBot="1">
      <c r="A14" s="51" t="s">
        <v>48</v>
      </c>
      <c r="B14" s="70" t="s">
        <v>0</v>
      </c>
      <c r="C14" s="71" t="s">
        <v>1</v>
      </c>
      <c r="D14" s="70" t="s">
        <v>2</v>
      </c>
      <c r="E14" s="71" t="s">
        <v>3</v>
      </c>
      <c r="F14" s="70" t="s">
        <v>4</v>
      </c>
      <c r="G14" s="71" t="s">
        <v>5</v>
      </c>
      <c r="H14" s="70" t="s">
        <v>6</v>
      </c>
      <c r="I14" s="71" t="s">
        <v>7</v>
      </c>
      <c r="J14" s="70" t="s">
        <v>8</v>
      </c>
      <c r="K14" s="71" t="s">
        <v>9</v>
      </c>
      <c r="L14" s="70" t="s">
        <v>10</v>
      </c>
      <c r="M14" s="71" t="s">
        <v>11</v>
      </c>
      <c r="N14" s="72" t="s">
        <v>57</v>
      </c>
      <c r="O14" s="73" t="s">
        <v>61</v>
      </c>
    </row>
    <row r="15" spans="1:15" ht="15.75">
      <c r="A15" s="32" t="s">
        <v>59</v>
      </c>
      <c r="B15" s="66">
        <v>15515.98</v>
      </c>
      <c r="C15" s="52">
        <v>21375.22</v>
      </c>
      <c r="D15" s="66">
        <v>18541.77</v>
      </c>
      <c r="E15" s="52">
        <v>19481</v>
      </c>
      <c r="F15" s="66">
        <v>18355.55</v>
      </c>
      <c r="G15" s="52">
        <v>15922.49</v>
      </c>
      <c r="H15" s="66">
        <v>15645.170000000002</v>
      </c>
      <c r="I15" s="52">
        <v>15039.65</v>
      </c>
      <c r="J15" s="66">
        <v>17405.600000000002</v>
      </c>
      <c r="K15" s="52">
        <v>12049.720000000001</v>
      </c>
      <c r="L15" s="66">
        <v>17648.61</v>
      </c>
      <c r="M15" s="52">
        <v>20024.66</v>
      </c>
      <c r="N15" s="66">
        <f>SUM(B15:M15)</f>
        <v>207005.42</v>
      </c>
      <c r="O15" s="77"/>
    </row>
    <row r="16" spans="1:15" ht="15.75">
      <c r="A16" s="33"/>
      <c r="B16" s="66"/>
      <c r="C16" s="52"/>
      <c r="D16" s="66"/>
      <c r="E16" s="52"/>
      <c r="F16" s="66"/>
      <c r="G16" s="52"/>
      <c r="H16" s="66"/>
      <c r="I16" s="52"/>
      <c r="J16" s="66"/>
      <c r="K16" s="52"/>
      <c r="L16" s="66"/>
      <c r="M16" s="52"/>
      <c r="N16" s="67"/>
      <c r="O16" s="78">
        <f>(+N17-N15)/N15</f>
        <v>0.09333026159411655</v>
      </c>
    </row>
    <row r="17" spans="1:15" ht="15.75">
      <c r="A17" s="32" t="s">
        <v>60</v>
      </c>
      <c r="B17" s="66">
        <v>18104.63</v>
      </c>
      <c r="C17" s="52">
        <v>23976.37</v>
      </c>
      <c r="D17" s="66">
        <v>20466.629999999997</v>
      </c>
      <c r="E17" s="52">
        <v>22982.879999999997</v>
      </c>
      <c r="F17" s="66">
        <v>21995.57</v>
      </c>
      <c r="G17" s="52">
        <v>15351.51</v>
      </c>
      <c r="H17" s="66">
        <v>18847.559999999998</v>
      </c>
      <c r="I17" s="52">
        <v>16753.53</v>
      </c>
      <c r="J17" s="66">
        <v>17994.11</v>
      </c>
      <c r="K17" s="52">
        <v>10559.78</v>
      </c>
      <c r="L17" s="66">
        <v>20724.62</v>
      </c>
      <c r="M17" s="52">
        <v>18568.1</v>
      </c>
      <c r="N17" s="66">
        <f>SUM(B17:M17)</f>
        <v>226325.28999999998</v>
      </c>
      <c r="O17" s="77"/>
    </row>
    <row r="18" spans="1:15" ht="16.5" thickBot="1">
      <c r="A18" s="42"/>
      <c r="B18" s="66"/>
      <c r="C18" s="52"/>
      <c r="D18" s="66"/>
      <c r="E18" s="52"/>
      <c r="F18" s="66"/>
      <c r="G18" s="52"/>
      <c r="H18" s="66"/>
      <c r="I18" s="52"/>
      <c r="J18" s="66"/>
      <c r="K18" s="52"/>
      <c r="L18" s="66"/>
      <c r="M18" s="52"/>
      <c r="N18" s="67"/>
      <c r="O18" s="77"/>
    </row>
    <row r="19" spans="1:15" ht="16.5" thickBot="1">
      <c r="A19" s="51" t="s">
        <v>49</v>
      </c>
      <c r="B19" s="70" t="s">
        <v>0</v>
      </c>
      <c r="C19" s="71" t="s">
        <v>1</v>
      </c>
      <c r="D19" s="70" t="s">
        <v>2</v>
      </c>
      <c r="E19" s="71" t="s">
        <v>3</v>
      </c>
      <c r="F19" s="70" t="s">
        <v>4</v>
      </c>
      <c r="G19" s="71" t="s">
        <v>5</v>
      </c>
      <c r="H19" s="70" t="s">
        <v>6</v>
      </c>
      <c r="I19" s="71" t="s">
        <v>7</v>
      </c>
      <c r="J19" s="70" t="s">
        <v>8</v>
      </c>
      <c r="K19" s="71" t="s">
        <v>9</v>
      </c>
      <c r="L19" s="70" t="s">
        <v>10</v>
      </c>
      <c r="M19" s="71" t="s">
        <v>11</v>
      </c>
      <c r="N19" s="72" t="s">
        <v>57</v>
      </c>
      <c r="O19" s="73" t="s">
        <v>61</v>
      </c>
    </row>
    <row r="20" spans="1:15" ht="15.75">
      <c r="A20" s="32" t="s">
        <v>59</v>
      </c>
      <c r="B20" s="66">
        <v>5452.650000000001</v>
      </c>
      <c r="C20" s="52">
        <v>7511.700000000001</v>
      </c>
      <c r="D20" s="66">
        <v>6515.969999999999</v>
      </c>
      <c r="E20" s="52">
        <v>6846.030000000001</v>
      </c>
      <c r="F20" s="66">
        <v>6450.530000000001</v>
      </c>
      <c r="G20" s="52">
        <v>5595.5</v>
      </c>
      <c r="H20" s="66">
        <v>5498.04</v>
      </c>
      <c r="I20" s="52">
        <v>5285.26</v>
      </c>
      <c r="J20" s="66">
        <v>6116.6900000000005</v>
      </c>
      <c r="K20" s="52">
        <v>4234.52</v>
      </c>
      <c r="L20" s="66">
        <v>6202.099999999999</v>
      </c>
      <c r="M20" s="52">
        <v>7037.09</v>
      </c>
      <c r="N20" s="66">
        <f>SUM(B20:M20)</f>
        <v>72746.08</v>
      </c>
      <c r="O20" s="77"/>
    </row>
    <row r="21" spans="1:15" ht="15.75">
      <c r="A21" s="33"/>
      <c r="B21" s="66"/>
      <c r="C21" s="52"/>
      <c r="D21" s="66"/>
      <c r="E21" s="52"/>
      <c r="F21" s="66"/>
      <c r="G21" s="52"/>
      <c r="H21" s="66"/>
      <c r="I21" s="52"/>
      <c r="J21" s="66"/>
      <c r="K21" s="52"/>
      <c r="L21" s="66"/>
      <c r="M21" s="52"/>
      <c r="N21" s="67"/>
      <c r="O21" s="78">
        <f>(+N22-N20)/N20</f>
        <v>0.09333066469011077</v>
      </c>
    </row>
    <row r="22" spans="1:15" ht="15.75">
      <c r="A22" s="32" t="s">
        <v>60</v>
      </c>
      <c r="B22" s="66">
        <v>6362.349999999999</v>
      </c>
      <c r="C22" s="52">
        <v>8425.81</v>
      </c>
      <c r="D22" s="66">
        <v>7192.41</v>
      </c>
      <c r="E22" s="52">
        <v>8076.67</v>
      </c>
      <c r="F22" s="66">
        <v>7729.71</v>
      </c>
      <c r="G22" s="52">
        <v>5394.84</v>
      </c>
      <c r="H22" s="66">
        <v>6623.43</v>
      </c>
      <c r="I22" s="52">
        <v>5887.549999999999</v>
      </c>
      <c r="J22" s="66">
        <v>6323.5199999999995</v>
      </c>
      <c r="K22" s="52">
        <v>3710.9300000000003</v>
      </c>
      <c r="L22" s="66">
        <v>7283.07</v>
      </c>
      <c r="M22" s="52">
        <v>6525.23</v>
      </c>
      <c r="N22" s="66">
        <f>SUM(B22:M22)</f>
        <v>79535.51999999997</v>
      </c>
      <c r="O22" s="77"/>
    </row>
    <row r="23" spans="1:15" ht="16.5" thickBot="1">
      <c r="A23" s="42"/>
      <c r="B23" s="66"/>
      <c r="C23" s="52"/>
      <c r="D23" s="66"/>
      <c r="E23" s="52"/>
      <c r="F23" s="66"/>
      <c r="G23" s="52"/>
      <c r="H23" s="66"/>
      <c r="I23" s="52"/>
      <c r="J23" s="66"/>
      <c r="K23" s="52"/>
      <c r="L23" s="66"/>
      <c r="M23" s="52"/>
      <c r="N23" s="66">
        <f>SUM(B23:M23)</f>
        <v>0</v>
      </c>
      <c r="O23" s="77"/>
    </row>
    <row r="24" spans="1:15" ht="16.5" thickBot="1">
      <c r="A24" s="51" t="s">
        <v>50</v>
      </c>
      <c r="B24" s="70" t="s">
        <v>0</v>
      </c>
      <c r="C24" s="71" t="s">
        <v>1</v>
      </c>
      <c r="D24" s="70" t="s">
        <v>2</v>
      </c>
      <c r="E24" s="71" t="s">
        <v>3</v>
      </c>
      <c r="F24" s="70" t="s">
        <v>4</v>
      </c>
      <c r="G24" s="71" t="s">
        <v>5</v>
      </c>
      <c r="H24" s="70" t="s">
        <v>6</v>
      </c>
      <c r="I24" s="71" t="s">
        <v>7</v>
      </c>
      <c r="J24" s="70" t="s">
        <v>8</v>
      </c>
      <c r="K24" s="71" t="s">
        <v>9</v>
      </c>
      <c r="L24" s="70" t="s">
        <v>10</v>
      </c>
      <c r="M24" s="71" t="s">
        <v>11</v>
      </c>
      <c r="N24" s="72" t="s">
        <v>57</v>
      </c>
      <c r="O24" s="73" t="s">
        <v>61</v>
      </c>
    </row>
    <row r="25" spans="1:15" ht="15.75">
      <c r="A25" s="32" t="s">
        <v>59</v>
      </c>
      <c r="B25" s="66">
        <v>2966.88</v>
      </c>
      <c r="C25" s="52">
        <v>4087.25</v>
      </c>
      <c r="D25" s="66">
        <v>3545.45</v>
      </c>
      <c r="E25" s="52">
        <v>3725.04</v>
      </c>
      <c r="F25" s="66">
        <v>3509.8500000000004</v>
      </c>
      <c r="G25" s="52">
        <v>3044.61</v>
      </c>
      <c r="H25" s="66">
        <v>2991.59</v>
      </c>
      <c r="I25" s="52">
        <v>2875.7999999999997</v>
      </c>
      <c r="J25" s="66">
        <v>3328.2000000000003</v>
      </c>
      <c r="K25" s="52">
        <v>2304.08</v>
      </c>
      <c r="L25" s="66">
        <v>3374.6699999999996</v>
      </c>
      <c r="M25" s="52">
        <v>3829</v>
      </c>
      <c r="N25" s="66">
        <f>SUM(B25:M25)</f>
        <v>39582.42</v>
      </c>
      <c r="O25" s="77"/>
    </row>
    <row r="26" spans="1:15" ht="15" customHeight="1">
      <c r="A26" s="33"/>
      <c r="B26" s="67"/>
      <c r="C26" s="19"/>
      <c r="D26" s="67"/>
      <c r="E26" s="19"/>
      <c r="F26" s="67"/>
      <c r="G26" s="19"/>
      <c r="H26" s="67"/>
      <c r="I26" s="19"/>
      <c r="J26" s="67"/>
      <c r="K26" s="26"/>
      <c r="L26" s="67"/>
      <c r="M26" s="26"/>
      <c r="N26" s="67"/>
      <c r="O26" s="78">
        <f>(+N27-N25)/N25</f>
        <v>0.0933298166206109</v>
      </c>
    </row>
    <row r="27" spans="1:15" ht="15.75">
      <c r="A27" s="32" t="s">
        <v>60</v>
      </c>
      <c r="B27" s="66">
        <v>3461.8599999999997</v>
      </c>
      <c r="C27" s="52">
        <v>4584.62</v>
      </c>
      <c r="D27" s="66">
        <v>3913.5200000000004</v>
      </c>
      <c r="E27" s="52">
        <v>4394.66</v>
      </c>
      <c r="F27" s="66">
        <v>4205.87</v>
      </c>
      <c r="G27" s="52">
        <v>2935.4300000000003</v>
      </c>
      <c r="H27" s="66">
        <v>3603.9199999999996</v>
      </c>
      <c r="I27" s="52">
        <v>3203.52</v>
      </c>
      <c r="J27" s="66">
        <v>3440.74</v>
      </c>
      <c r="K27" s="52">
        <v>2019.19</v>
      </c>
      <c r="L27" s="66">
        <v>3962.84</v>
      </c>
      <c r="M27" s="52">
        <v>3550.4700000000003</v>
      </c>
      <c r="N27" s="66">
        <f>SUM(B27:M27)</f>
        <v>43276.64</v>
      </c>
      <c r="O27" s="77"/>
    </row>
    <row r="28" spans="1:15" ht="16.5" thickBot="1">
      <c r="A28" s="32"/>
      <c r="B28" s="67"/>
      <c r="C28" s="19"/>
      <c r="D28" s="67"/>
      <c r="E28" s="19"/>
      <c r="F28" s="67"/>
      <c r="G28" s="19"/>
      <c r="H28" s="67"/>
      <c r="I28" s="19"/>
      <c r="J28" s="67"/>
      <c r="K28" s="26"/>
      <c r="L28" s="67"/>
      <c r="M28" s="26"/>
      <c r="N28" s="67"/>
      <c r="O28" s="77"/>
    </row>
    <row r="29" spans="1:15" ht="16.5" thickBot="1">
      <c r="A29" s="51" t="s">
        <v>63</v>
      </c>
      <c r="B29" s="70" t="s">
        <v>0</v>
      </c>
      <c r="C29" s="71" t="s">
        <v>1</v>
      </c>
      <c r="D29" s="70" t="s">
        <v>2</v>
      </c>
      <c r="E29" s="71" t="s">
        <v>3</v>
      </c>
      <c r="F29" s="70" t="s">
        <v>4</v>
      </c>
      <c r="G29" s="71" t="s">
        <v>5</v>
      </c>
      <c r="H29" s="70" t="s">
        <v>6</v>
      </c>
      <c r="I29" s="71" t="s">
        <v>7</v>
      </c>
      <c r="J29" s="70" t="s">
        <v>8</v>
      </c>
      <c r="K29" s="71" t="s">
        <v>9</v>
      </c>
      <c r="L29" s="70" t="s">
        <v>10</v>
      </c>
      <c r="M29" s="71" t="s">
        <v>11</v>
      </c>
      <c r="N29" s="72" t="s">
        <v>57</v>
      </c>
      <c r="O29" s="73" t="s">
        <v>61</v>
      </c>
    </row>
    <row r="30" spans="1:15" ht="15.75">
      <c r="A30" s="32" t="s">
        <v>59</v>
      </c>
      <c r="B30" s="66">
        <f>+B5+B10+B15+B20+B25</f>
        <v>78675.77</v>
      </c>
      <c r="C30" s="66">
        <f aca="true" t="shared" si="0" ref="C30:M30">+C5+C10+C15+C20+C25</f>
        <v>108385.8</v>
      </c>
      <c r="D30" s="66">
        <f t="shared" si="0"/>
        <v>94018.44</v>
      </c>
      <c r="E30" s="66">
        <f t="shared" si="0"/>
        <v>98780.9</v>
      </c>
      <c r="F30" s="66">
        <f t="shared" si="0"/>
        <v>93074.20000000001</v>
      </c>
      <c r="G30" s="66">
        <f t="shared" si="0"/>
        <v>80737.04</v>
      </c>
      <c r="H30" s="66">
        <f t="shared" si="0"/>
        <v>79330.82999999999</v>
      </c>
      <c r="I30" s="66">
        <f t="shared" si="0"/>
        <v>76260.51</v>
      </c>
      <c r="J30" s="66">
        <f t="shared" si="0"/>
        <v>88257.37</v>
      </c>
      <c r="K30" s="66">
        <f t="shared" si="0"/>
        <v>61099.65000000001</v>
      </c>
      <c r="L30" s="66">
        <f t="shared" si="0"/>
        <v>89489.55</v>
      </c>
      <c r="M30" s="66">
        <f t="shared" si="0"/>
        <v>101537.61</v>
      </c>
      <c r="N30" s="66">
        <f>SUM(B30:M30)</f>
        <v>1049647.6700000002</v>
      </c>
      <c r="O30" s="77"/>
    </row>
    <row r="31" spans="1:15" ht="15.75">
      <c r="A31" s="33"/>
      <c r="B31" s="67"/>
      <c r="C31" s="19"/>
      <c r="D31" s="67"/>
      <c r="E31" s="19"/>
      <c r="F31" s="67"/>
      <c r="G31" s="19"/>
      <c r="H31" s="67"/>
      <c r="I31" s="19"/>
      <c r="J31" s="67"/>
      <c r="K31" s="19"/>
      <c r="L31" s="67"/>
      <c r="M31" s="19"/>
      <c r="N31" s="67"/>
      <c r="O31" s="78">
        <f>(+N32-N30)/N30</f>
        <v>0.09333017430505972</v>
      </c>
    </row>
    <row r="32" spans="1:15" ht="15.75">
      <c r="A32" s="32" t="s">
        <v>60</v>
      </c>
      <c r="B32" s="66">
        <f>+B27+B22+B17+B12+B7</f>
        <v>91801.86000000002</v>
      </c>
      <c r="C32" s="66">
        <f aca="true" t="shared" si="1" ref="C32:M32">+C27+C22+C17+C12+C7</f>
        <v>121575.26999999999</v>
      </c>
      <c r="D32" s="66">
        <f t="shared" si="1"/>
        <v>103778.66</v>
      </c>
      <c r="E32" s="66">
        <f t="shared" si="1"/>
        <v>116537.63</v>
      </c>
      <c r="F32" s="66">
        <f t="shared" si="1"/>
        <v>111531.35</v>
      </c>
      <c r="G32" s="66">
        <f t="shared" si="1"/>
        <v>77841.82</v>
      </c>
      <c r="H32" s="66">
        <f t="shared" si="1"/>
        <v>95568.98</v>
      </c>
      <c r="I32" s="66">
        <f t="shared" si="1"/>
        <v>84950.92</v>
      </c>
      <c r="J32" s="66">
        <f t="shared" si="1"/>
        <v>91241.47</v>
      </c>
      <c r="K32" s="66">
        <f t="shared" si="1"/>
        <v>53544.729999999996</v>
      </c>
      <c r="L32" s="66">
        <f t="shared" si="1"/>
        <v>105086.85</v>
      </c>
      <c r="M32" s="66">
        <f t="shared" si="1"/>
        <v>94151.93</v>
      </c>
      <c r="N32" s="66">
        <f>SUM(B32:M32)</f>
        <v>1147611.47</v>
      </c>
      <c r="O32" s="77"/>
    </row>
    <row r="33" spans="1:15" ht="15.75">
      <c r="A33" s="32"/>
      <c r="B33" s="67"/>
      <c r="C33" s="19"/>
      <c r="D33" s="67"/>
      <c r="E33" s="19"/>
      <c r="F33" s="67"/>
      <c r="G33" s="19"/>
      <c r="H33" s="67"/>
      <c r="I33" s="19"/>
      <c r="J33" s="67"/>
      <c r="K33" s="19"/>
      <c r="L33" s="67"/>
      <c r="M33" s="19"/>
      <c r="N33" s="67"/>
      <c r="O33" s="77"/>
    </row>
    <row r="34" spans="1:15" ht="16.5" thickBot="1">
      <c r="A34" s="34"/>
      <c r="B34" s="84"/>
      <c r="C34" s="100"/>
      <c r="D34" s="84"/>
      <c r="E34" s="100"/>
      <c r="F34" s="84"/>
      <c r="G34" s="100"/>
      <c r="H34" s="84"/>
      <c r="I34" s="100"/>
      <c r="J34" s="84"/>
      <c r="K34" s="100"/>
      <c r="L34" s="84"/>
      <c r="M34" s="100"/>
      <c r="N34" s="84"/>
      <c r="O34" s="81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53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0"/>
  <sheetViews>
    <sheetView zoomScalePageLayoutView="0" workbookViewId="0" topLeftCell="A1">
      <selection activeCell="N20" sqref="N20:O23"/>
    </sheetView>
  </sheetViews>
  <sheetFormatPr defaultColWidth="8.796875" defaultRowHeight="15"/>
  <cols>
    <col min="1" max="1" width="24.3984375" style="1" customWidth="1"/>
    <col min="2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2" ht="16.5" thickBot="1"/>
    <row r="3" spans="1:15" s="4" customFormat="1" ht="16.5" thickBot="1">
      <c r="A3" s="54"/>
      <c r="B3" s="95"/>
      <c r="C3" s="95"/>
      <c r="D3" s="95"/>
      <c r="E3" s="95"/>
      <c r="F3" s="95"/>
      <c r="G3" s="95"/>
      <c r="H3" s="95"/>
      <c r="I3" s="95"/>
      <c r="J3" s="95"/>
      <c r="K3" s="96"/>
      <c r="L3" s="95"/>
      <c r="M3" s="96"/>
      <c r="N3" s="107"/>
      <c r="O3" s="97"/>
    </row>
    <row r="4" spans="1:15" s="1" customFormat="1" ht="16.5" thickBot="1">
      <c r="A4" s="51" t="s">
        <v>51</v>
      </c>
      <c r="B4" s="71" t="s">
        <v>0</v>
      </c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71" t="s">
        <v>11</v>
      </c>
      <c r="N4" s="72" t="s">
        <v>57</v>
      </c>
      <c r="O4" s="73" t="s">
        <v>61</v>
      </c>
    </row>
    <row r="5" spans="1:15" ht="15.75">
      <c r="A5" s="32" t="s">
        <v>59</v>
      </c>
      <c r="B5" s="52">
        <v>39902.78</v>
      </c>
      <c r="C5" s="52">
        <v>59323.38</v>
      </c>
      <c r="D5" s="52">
        <v>48573.740000000005</v>
      </c>
      <c r="E5" s="52">
        <v>40057.16</v>
      </c>
      <c r="F5" s="52">
        <v>41147.55</v>
      </c>
      <c r="G5" s="52">
        <v>46425.340000000004</v>
      </c>
      <c r="H5" s="52">
        <v>46611.34</v>
      </c>
      <c r="I5" s="52">
        <v>46594.18</v>
      </c>
      <c r="J5" s="52">
        <v>49613.689999999995</v>
      </c>
      <c r="K5" s="52">
        <v>35792.31</v>
      </c>
      <c r="L5" s="52">
        <v>50347.780000000006</v>
      </c>
      <c r="M5" s="52">
        <v>49900.42</v>
      </c>
      <c r="N5" s="52">
        <f>SUM(B5:M5)</f>
        <v>554289.67</v>
      </c>
      <c r="O5" s="77"/>
    </row>
    <row r="6" spans="1:15" ht="15.75">
      <c r="A6" s="3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9"/>
      <c r="O6" s="78">
        <f>(+N7-N5)/N5</f>
        <v>0.06916650638645297</v>
      </c>
    </row>
    <row r="7" spans="1:15" ht="15.75">
      <c r="A7" s="32" t="s">
        <v>60</v>
      </c>
      <c r="B7" s="52">
        <v>45092.32</v>
      </c>
      <c r="C7" s="52">
        <v>56304.600000000006</v>
      </c>
      <c r="D7" s="52">
        <v>44839.02</v>
      </c>
      <c r="E7" s="52">
        <v>43465.21</v>
      </c>
      <c r="F7" s="52">
        <v>51255.59</v>
      </c>
      <c r="G7" s="52">
        <v>48157.97</v>
      </c>
      <c r="H7" s="52">
        <v>59771.93</v>
      </c>
      <c r="I7" s="52">
        <v>38774.96</v>
      </c>
      <c r="J7" s="52">
        <v>52724.78</v>
      </c>
      <c r="K7" s="52">
        <v>43228.35</v>
      </c>
      <c r="L7" s="52">
        <v>52312.46</v>
      </c>
      <c r="M7" s="52">
        <v>56700.759999999995</v>
      </c>
      <c r="N7" s="52">
        <f>SUM(B7:M7)</f>
        <v>592627.95</v>
      </c>
      <c r="O7" s="77"/>
    </row>
    <row r="8" spans="1:15" ht="16.5" thickBot="1">
      <c r="A8" s="4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9"/>
      <c r="O8" s="77"/>
    </row>
    <row r="9" spans="1:15" ht="16.5" thickBot="1">
      <c r="A9" s="51" t="s">
        <v>52</v>
      </c>
      <c r="B9" s="71" t="s">
        <v>0</v>
      </c>
      <c r="C9" s="71" t="s">
        <v>1</v>
      </c>
      <c r="D9" s="71" t="s">
        <v>2</v>
      </c>
      <c r="E9" s="71" t="s">
        <v>3</v>
      </c>
      <c r="F9" s="71" t="s">
        <v>4</v>
      </c>
      <c r="G9" s="71" t="s">
        <v>5</v>
      </c>
      <c r="H9" s="71" t="s">
        <v>6</v>
      </c>
      <c r="I9" s="71" t="s">
        <v>7</v>
      </c>
      <c r="J9" s="71" t="s">
        <v>8</v>
      </c>
      <c r="K9" s="71" t="s">
        <v>9</v>
      </c>
      <c r="L9" s="71" t="s">
        <v>10</v>
      </c>
      <c r="M9" s="71" t="s">
        <v>11</v>
      </c>
      <c r="N9" s="93"/>
      <c r="O9" s="94"/>
    </row>
    <row r="10" spans="1:15" ht="15.75">
      <c r="A10" s="32" t="s">
        <v>59</v>
      </c>
      <c r="B10" s="52">
        <v>4435.2699999999995</v>
      </c>
      <c r="C10" s="52">
        <v>6593.89</v>
      </c>
      <c r="D10" s="52">
        <v>5399.0599999999995</v>
      </c>
      <c r="E10" s="52">
        <v>4452.42</v>
      </c>
      <c r="F10" s="52">
        <v>4573.63</v>
      </c>
      <c r="G10" s="52">
        <v>5160.25</v>
      </c>
      <c r="H10" s="52">
        <v>5180.93</v>
      </c>
      <c r="I10" s="52">
        <v>5179.02</v>
      </c>
      <c r="J10" s="52">
        <v>5514.65</v>
      </c>
      <c r="K10" s="52">
        <v>3978.38</v>
      </c>
      <c r="L10" s="52">
        <v>5596.240000000001</v>
      </c>
      <c r="M10" s="52">
        <v>5546.52</v>
      </c>
      <c r="N10" s="52">
        <f>SUM(B10:M10)</f>
        <v>61610.259999999995</v>
      </c>
      <c r="O10" s="77"/>
    </row>
    <row r="11" spans="1:15" ht="15.75">
      <c r="A11" s="3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9"/>
      <c r="O11" s="78">
        <f>(+N12-N10)/N10</f>
        <v>0.06916623951919706</v>
      </c>
    </row>
    <row r="12" spans="1:15" ht="15.75">
      <c r="A12" s="32" t="s">
        <v>60</v>
      </c>
      <c r="B12" s="52">
        <v>5012.08</v>
      </c>
      <c r="C12" s="52">
        <v>6258.360000000001</v>
      </c>
      <c r="D12" s="52">
        <v>4983.93</v>
      </c>
      <c r="E12" s="52">
        <v>4831.2300000000005</v>
      </c>
      <c r="F12" s="52">
        <v>5697.15</v>
      </c>
      <c r="G12" s="52">
        <v>5352.84</v>
      </c>
      <c r="H12" s="52">
        <v>6643.75</v>
      </c>
      <c r="I12" s="52">
        <v>4309.9</v>
      </c>
      <c r="J12" s="52">
        <v>5860.45</v>
      </c>
      <c r="K12" s="52">
        <v>4804.91</v>
      </c>
      <c r="L12" s="52">
        <v>5814.62</v>
      </c>
      <c r="M12" s="52">
        <v>6302.39</v>
      </c>
      <c r="N12" s="52">
        <f>SUM(B12:M12)</f>
        <v>65871.61</v>
      </c>
      <c r="O12" s="77"/>
    </row>
    <row r="13" spans="1:15" ht="16.5" thickBot="1">
      <c r="A13" s="4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9"/>
      <c r="O13" s="77"/>
    </row>
    <row r="14" spans="1:15" ht="16.5" thickBot="1">
      <c r="A14" s="51" t="s">
        <v>53</v>
      </c>
      <c r="B14" s="71" t="s">
        <v>0</v>
      </c>
      <c r="C14" s="71" t="s">
        <v>1</v>
      </c>
      <c r="D14" s="71" t="s">
        <v>2</v>
      </c>
      <c r="E14" s="71" t="s">
        <v>3</v>
      </c>
      <c r="F14" s="71" t="s">
        <v>4</v>
      </c>
      <c r="G14" s="71" t="s">
        <v>5</v>
      </c>
      <c r="H14" s="71" t="s">
        <v>6</v>
      </c>
      <c r="I14" s="71" t="s">
        <v>7</v>
      </c>
      <c r="J14" s="71" t="s">
        <v>8</v>
      </c>
      <c r="K14" s="71" t="s">
        <v>9</v>
      </c>
      <c r="L14" s="71" t="s">
        <v>10</v>
      </c>
      <c r="M14" s="71" t="s">
        <v>11</v>
      </c>
      <c r="N14" s="93"/>
      <c r="O14" s="94"/>
    </row>
    <row r="15" spans="1:15" ht="15.75">
      <c r="A15" s="32" t="s">
        <v>59</v>
      </c>
      <c r="B15" s="52">
        <v>76595.85</v>
      </c>
      <c r="C15" s="52">
        <v>113874.85</v>
      </c>
      <c r="D15" s="52">
        <v>93240.29000000001</v>
      </c>
      <c r="E15" s="52">
        <v>76892.15</v>
      </c>
      <c r="F15" s="52">
        <v>78985.26</v>
      </c>
      <c r="G15" s="52">
        <v>89116.27</v>
      </c>
      <c r="H15" s="52">
        <v>89473.31</v>
      </c>
      <c r="I15" s="52">
        <v>89440.37</v>
      </c>
      <c r="J15" s="52">
        <v>95236.54</v>
      </c>
      <c r="K15" s="52">
        <v>68705.54</v>
      </c>
      <c r="L15" s="52">
        <v>96645.65</v>
      </c>
      <c r="M15" s="52">
        <v>95786.89</v>
      </c>
      <c r="N15" s="52">
        <f>SUM(B15:M15)</f>
        <v>1063992.97</v>
      </c>
      <c r="O15" s="77"/>
    </row>
    <row r="16" spans="1:15" ht="15.75">
      <c r="A16" s="3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78">
        <f>(+N17-N15)/N15</f>
        <v>0.06916651902314726</v>
      </c>
    </row>
    <row r="17" spans="1:15" ht="15.75">
      <c r="A17" s="32" t="s">
        <v>60</v>
      </c>
      <c r="B17" s="52">
        <v>86557.44</v>
      </c>
      <c r="C17" s="52">
        <v>108080.16</v>
      </c>
      <c r="D17" s="52">
        <v>86071.23999999999</v>
      </c>
      <c r="E17" s="52">
        <v>83434.11000000002</v>
      </c>
      <c r="F17" s="52">
        <v>98388.27</v>
      </c>
      <c r="G17" s="52">
        <v>92442.16</v>
      </c>
      <c r="H17" s="52">
        <v>114735.85999999999</v>
      </c>
      <c r="I17" s="52">
        <v>74430.9</v>
      </c>
      <c r="J17" s="52">
        <v>101208.45999999999</v>
      </c>
      <c r="K17" s="52">
        <v>82979.48000000001</v>
      </c>
      <c r="L17" s="52">
        <v>100416.99</v>
      </c>
      <c r="M17" s="52">
        <v>108840.59</v>
      </c>
      <c r="N17" s="52">
        <f>SUM(B17:M17)</f>
        <v>1137585.66</v>
      </c>
      <c r="O17" s="77"/>
    </row>
    <row r="18" spans="1:15" ht="16.5" thickBot="1">
      <c r="A18" s="32"/>
      <c r="B18" s="19"/>
      <c r="C18" s="19"/>
      <c r="D18" s="19"/>
      <c r="E18" s="19"/>
      <c r="F18" s="19"/>
      <c r="G18" s="19"/>
      <c r="H18" s="19"/>
      <c r="I18" s="19"/>
      <c r="J18" s="19"/>
      <c r="K18" s="26"/>
      <c r="L18" s="19"/>
      <c r="M18" s="26"/>
      <c r="N18" s="19"/>
      <c r="O18" s="77"/>
    </row>
    <row r="19" spans="1:15" ht="16.5" thickBot="1">
      <c r="A19" s="51" t="s">
        <v>63</v>
      </c>
      <c r="B19" s="71" t="s">
        <v>0</v>
      </c>
      <c r="C19" s="71" t="s">
        <v>1</v>
      </c>
      <c r="D19" s="71" t="s">
        <v>2</v>
      </c>
      <c r="E19" s="71" t="s">
        <v>3</v>
      </c>
      <c r="F19" s="71" t="s">
        <v>4</v>
      </c>
      <c r="G19" s="71" t="s">
        <v>5</v>
      </c>
      <c r="H19" s="71" t="s">
        <v>6</v>
      </c>
      <c r="I19" s="71" t="s">
        <v>7</v>
      </c>
      <c r="J19" s="71" t="s">
        <v>8</v>
      </c>
      <c r="K19" s="71" t="s">
        <v>9</v>
      </c>
      <c r="L19" s="71" t="s">
        <v>10</v>
      </c>
      <c r="M19" s="71" t="s">
        <v>11</v>
      </c>
      <c r="N19" s="93"/>
      <c r="O19" s="94"/>
    </row>
    <row r="20" spans="1:15" ht="15.75">
      <c r="A20" s="32" t="s">
        <v>59</v>
      </c>
      <c r="B20" s="52">
        <f>+B15+B10+B5</f>
        <v>120933.90000000001</v>
      </c>
      <c r="C20" s="52">
        <f aca="true" t="shared" si="0" ref="C20:M20">+C15+C10+C5</f>
        <v>179792.12</v>
      </c>
      <c r="D20" s="52">
        <f t="shared" si="0"/>
        <v>147213.09000000003</v>
      </c>
      <c r="E20" s="52">
        <f t="shared" si="0"/>
        <v>121401.73</v>
      </c>
      <c r="F20" s="52">
        <f t="shared" si="0"/>
        <v>124706.44</v>
      </c>
      <c r="G20" s="52">
        <f t="shared" si="0"/>
        <v>140701.86000000002</v>
      </c>
      <c r="H20" s="52">
        <f t="shared" si="0"/>
        <v>141265.58</v>
      </c>
      <c r="I20" s="52">
        <f t="shared" si="0"/>
        <v>141213.57</v>
      </c>
      <c r="J20" s="52">
        <f t="shared" si="0"/>
        <v>150364.87999999998</v>
      </c>
      <c r="K20" s="52">
        <f t="shared" si="0"/>
        <v>108476.23</v>
      </c>
      <c r="L20" s="52">
        <f t="shared" si="0"/>
        <v>152589.67</v>
      </c>
      <c r="M20" s="52">
        <f t="shared" si="0"/>
        <v>151233.83000000002</v>
      </c>
      <c r="N20" s="52">
        <f>SUM(B20:M20)</f>
        <v>1679892.9</v>
      </c>
      <c r="O20" s="77"/>
    </row>
    <row r="21" spans="1:15" ht="15.75">
      <c r="A21" s="33"/>
      <c r="B21" s="19"/>
      <c r="C21" s="19"/>
      <c r="D21" s="19"/>
      <c r="E21" s="19"/>
      <c r="F21" s="19"/>
      <c r="G21" s="19"/>
      <c r="H21" s="19"/>
      <c r="I21" s="19"/>
      <c r="J21" s="19"/>
      <c r="K21" s="26"/>
      <c r="L21" s="19"/>
      <c r="M21" s="26"/>
      <c r="N21" s="19"/>
      <c r="O21" s="78">
        <f>(+N22-N20)/N20</f>
        <v>0.0691665046027637</v>
      </c>
    </row>
    <row r="22" spans="1:15" ht="15.75">
      <c r="A22" s="32" t="s">
        <v>60</v>
      </c>
      <c r="B22" s="52">
        <f>+B17+B12+B7</f>
        <v>136661.84</v>
      </c>
      <c r="C22" s="52">
        <f aca="true" t="shared" si="1" ref="C22:M22">+C17+C12+C7</f>
        <v>170643.12</v>
      </c>
      <c r="D22" s="52">
        <f t="shared" si="1"/>
        <v>135894.18999999997</v>
      </c>
      <c r="E22" s="52">
        <f t="shared" si="1"/>
        <v>131730.55000000002</v>
      </c>
      <c r="F22" s="52">
        <f t="shared" si="1"/>
        <v>155341.01</v>
      </c>
      <c r="G22" s="52">
        <f t="shared" si="1"/>
        <v>145952.97</v>
      </c>
      <c r="H22" s="52">
        <f t="shared" si="1"/>
        <v>181151.53999999998</v>
      </c>
      <c r="I22" s="52">
        <f t="shared" si="1"/>
        <v>117515.75999999998</v>
      </c>
      <c r="J22" s="52">
        <f t="shared" si="1"/>
        <v>159793.69</v>
      </c>
      <c r="K22" s="52">
        <f t="shared" si="1"/>
        <v>131012.74000000002</v>
      </c>
      <c r="L22" s="52">
        <f t="shared" si="1"/>
        <v>158544.07</v>
      </c>
      <c r="M22" s="52">
        <f t="shared" si="1"/>
        <v>171843.74</v>
      </c>
      <c r="N22" s="52">
        <f>SUM(B22:M22)</f>
        <v>1796085.22</v>
      </c>
      <c r="O22" s="77"/>
    </row>
    <row r="23" spans="1:15" s="4" customFormat="1" ht="16.5" thickBot="1">
      <c r="A23" s="6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  <c r="O23" s="110"/>
    </row>
    <row r="24" spans="2:13" s="6" customFormat="1" ht="15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4" customFormat="1" ht="15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s="1" customFormat="1" ht="15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s="1" customFormat="1" ht="15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31" spans="1:13" ht="15.75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5" spans="1:13" ht="15.7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.75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9" ht="15.75">
      <c r="A39" s="9"/>
    </row>
    <row r="40" ht="15.75">
      <c r="A40" s="9"/>
    </row>
    <row r="41" ht="15.75">
      <c r="A41" s="9"/>
    </row>
    <row r="42" ht="15.75">
      <c r="A42" s="9"/>
    </row>
    <row r="43" ht="15.75">
      <c r="A43" s="9"/>
    </row>
    <row r="44" spans="1:10" ht="15.75">
      <c r="A44" s="9"/>
      <c r="J44" s="92"/>
    </row>
    <row r="45" ht="15.75">
      <c r="A45" s="9"/>
    </row>
    <row r="46" ht="15.75">
      <c r="A46" s="9"/>
    </row>
    <row r="59" s="15" customFormat="1" ht="15.75">
      <c r="A59" s="1"/>
    </row>
    <row r="61" spans="11:13" ht="15.75">
      <c r="K61" s="15"/>
      <c r="M61" s="15"/>
    </row>
    <row r="62" spans="11:13" ht="15.75">
      <c r="K62" s="15"/>
      <c r="M62" s="15"/>
    </row>
    <row r="63" spans="11:13" ht="15.75">
      <c r="K63" s="15"/>
      <c r="M63" s="15"/>
    </row>
    <row r="64" spans="11:13" ht="15.75">
      <c r="K64" s="15"/>
      <c r="M64" s="15"/>
    </row>
    <row r="65" spans="11:13" ht="15.75">
      <c r="K65" s="15"/>
      <c r="M65" s="15"/>
    </row>
    <row r="66" spans="11:13" ht="15.75">
      <c r="K66" s="15"/>
      <c r="M66" s="15"/>
    </row>
    <row r="67" spans="11:13" ht="15.75">
      <c r="K67" s="15"/>
      <c r="M67" s="15"/>
    </row>
    <row r="68" spans="11:13" ht="15.75">
      <c r="K68" s="15"/>
      <c r="M68" s="15"/>
    </row>
    <row r="69" spans="11:13" ht="15.75">
      <c r="K69" s="15"/>
      <c r="M69" s="15"/>
    </row>
    <row r="70" spans="11:13" ht="15.75">
      <c r="K70" s="15"/>
      <c r="M70" s="15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51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"/>
  <sheetViews>
    <sheetView zoomScalePageLayoutView="0" workbookViewId="0" topLeftCell="A1">
      <selection activeCell="N20" sqref="N20:O22"/>
    </sheetView>
  </sheetViews>
  <sheetFormatPr defaultColWidth="8.796875" defaultRowHeight="15"/>
  <cols>
    <col min="1" max="1" width="24.3984375" style="1" customWidth="1"/>
    <col min="2" max="10" width="9.69921875" style="0" customWidth="1"/>
    <col min="11" max="11" width="9.8984375" style="0" customWidth="1"/>
    <col min="12" max="13" width="9.69921875" style="0" customWidth="1"/>
    <col min="14" max="14" width="11.3984375" style="0" bestFit="1" customWidth="1"/>
  </cols>
  <sheetData>
    <row r="1" spans="1:3" ht="18">
      <c r="A1" s="40" t="s">
        <v>58</v>
      </c>
      <c r="B1" s="41"/>
      <c r="C1" s="22"/>
    </row>
    <row r="2" ht="16.5" thickBot="1"/>
    <row r="3" spans="1:15" s="11" customFormat="1" ht="16.5" thickBot="1">
      <c r="A3" s="54"/>
      <c r="B3" s="95"/>
      <c r="C3" s="95"/>
      <c r="D3" s="95"/>
      <c r="E3" s="95"/>
      <c r="F3" s="95"/>
      <c r="G3" s="95"/>
      <c r="H3" s="95"/>
      <c r="I3" s="95"/>
      <c r="J3" s="95"/>
      <c r="K3" s="96"/>
      <c r="L3" s="95"/>
      <c r="M3" s="96"/>
      <c r="N3" s="114"/>
      <c r="O3" s="115"/>
    </row>
    <row r="4" spans="1:15" s="9" customFormat="1" ht="16.5" thickBot="1">
      <c r="A4" s="51" t="s">
        <v>54</v>
      </c>
      <c r="B4" s="71" t="s">
        <v>0</v>
      </c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71" t="s">
        <v>11</v>
      </c>
      <c r="N4" s="72" t="s">
        <v>57</v>
      </c>
      <c r="O4" s="73" t="s">
        <v>61</v>
      </c>
    </row>
    <row r="5" spans="1:15" s="15" customFormat="1" ht="15.75">
      <c r="A5" s="32" t="s">
        <v>59</v>
      </c>
      <c r="B5" s="52">
        <v>33083.75</v>
      </c>
      <c r="C5" s="52">
        <v>41560.63</v>
      </c>
      <c r="D5" s="52">
        <v>35520.68</v>
      </c>
      <c r="E5" s="52">
        <v>38258.83</v>
      </c>
      <c r="F5" s="52">
        <v>45844.94</v>
      </c>
      <c r="G5" s="52">
        <v>31546.829999999998</v>
      </c>
      <c r="H5" s="52">
        <v>33714.48</v>
      </c>
      <c r="I5" s="52">
        <v>37149.35</v>
      </c>
      <c r="J5" s="52">
        <v>41550.14</v>
      </c>
      <c r="K5" s="52">
        <v>34939.43</v>
      </c>
      <c r="L5" s="52">
        <v>46113.100000000006</v>
      </c>
      <c r="M5" s="52">
        <v>40782.96</v>
      </c>
      <c r="N5" s="116">
        <f>SUM(B5:M5)</f>
        <v>460065.12000000005</v>
      </c>
      <c r="O5" s="117"/>
    </row>
    <row r="6" spans="1:15" s="15" customFormat="1" ht="15.75">
      <c r="A6" s="3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6"/>
      <c r="O6" s="118">
        <f>(+N7-N5)/N5</f>
        <v>0.06990323456818455</v>
      </c>
    </row>
    <row r="7" spans="1:15" s="15" customFormat="1" ht="15.75">
      <c r="A7" s="32" t="s">
        <v>60</v>
      </c>
      <c r="B7" s="52">
        <v>39502.76</v>
      </c>
      <c r="C7" s="52">
        <v>50260.17</v>
      </c>
      <c r="D7" s="52">
        <v>39357.009999999995</v>
      </c>
      <c r="E7" s="52">
        <v>46579.03</v>
      </c>
      <c r="F7" s="52">
        <v>45397.7</v>
      </c>
      <c r="G7" s="52">
        <v>31851.66</v>
      </c>
      <c r="H7" s="52">
        <v>44822.47</v>
      </c>
      <c r="I7" s="52">
        <v>44704.47</v>
      </c>
      <c r="J7" s="52">
        <v>30928.32</v>
      </c>
      <c r="K7" s="52">
        <v>39354.45</v>
      </c>
      <c r="L7" s="52">
        <v>40210.33</v>
      </c>
      <c r="M7" s="52">
        <v>39256.79</v>
      </c>
      <c r="N7" s="116">
        <f>SUM(B7:M7)</f>
        <v>492225.16000000003</v>
      </c>
      <c r="O7" s="117"/>
    </row>
    <row r="8" spans="1:15" s="15" customFormat="1" ht="16.5" thickBot="1">
      <c r="A8" s="3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6"/>
      <c r="O8" s="117"/>
    </row>
    <row r="9" spans="1:15" s="15" customFormat="1" ht="16.5" thickBot="1">
      <c r="A9" s="51" t="s">
        <v>55</v>
      </c>
      <c r="B9" s="111" t="s">
        <v>0</v>
      </c>
      <c r="C9" s="71" t="s">
        <v>1</v>
      </c>
      <c r="D9" s="71" t="s">
        <v>2</v>
      </c>
      <c r="E9" s="71" t="s">
        <v>3</v>
      </c>
      <c r="F9" s="71" t="s">
        <v>4</v>
      </c>
      <c r="G9" s="71" t="s">
        <v>5</v>
      </c>
      <c r="H9" s="71" t="s">
        <v>6</v>
      </c>
      <c r="I9" s="71" t="s">
        <v>7</v>
      </c>
      <c r="J9" s="71" t="s">
        <v>8</v>
      </c>
      <c r="K9" s="71" t="s">
        <v>9</v>
      </c>
      <c r="L9" s="71" t="s">
        <v>10</v>
      </c>
      <c r="M9" s="71" t="s">
        <v>11</v>
      </c>
      <c r="N9" s="112"/>
      <c r="O9" s="113"/>
    </row>
    <row r="10" spans="1:15" s="15" customFormat="1" ht="15.75">
      <c r="A10" s="32" t="s">
        <v>59</v>
      </c>
      <c r="B10" s="52">
        <v>42603.69</v>
      </c>
      <c r="C10" s="52">
        <v>53519.82</v>
      </c>
      <c r="D10" s="52">
        <v>45741.88</v>
      </c>
      <c r="E10" s="52">
        <v>49267.89</v>
      </c>
      <c r="F10" s="52">
        <v>59036.95</v>
      </c>
      <c r="G10" s="52">
        <v>40624.51</v>
      </c>
      <c r="H10" s="52">
        <v>43415.92</v>
      </c>
      <c r="I10" s="52">
        <v>47839.18</v>
      </c>
      <c r="J10" s="52">
        <v>53506.32</v>
      </c>
      <c r="K10" s="52">
        <v>44993.36</v>
      </c>
      <c r="L10" s="52">
        <v>59382.28</v>
      </c>
      <c r="M10" s="52">
        <v>52518.37</v>
      </c>
      <c r="N10" s="116">
        <f>SUM(B10:M10)</f>
        <v>592450.17</v>
      </c>
      <c r="O10" s="117"/>
    </row>
    <row r="11" spans="1:15" s="15" customFormat="1" ht="15.75">
      <c r="A11" s="3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"/>
      <c r="O11" s="118">
        <f>(+N12-N10)/N10</f>
        <v>0.06990309412857451</v>
      </c>
    </row>
    <row r="12" spans="1:15" s="15" customFormat="1" ht="15.75">
      <c r="A12" s="32" t="s">
        <v>60</v>
      </c>
      <c r="B12" s="52">
        <v>50869.78999999999</v>
      </c>
      <c r="C12" s="52">
        <v>64722.659999999996</v>
      </c>
      <c r="D12" s="52">
        <v>50682.1</v>
      </c>
      <c r="E12" s="52">
        <v>59982.28</v>
      </c>
      <c r="F12" s="52">
        <v>58461.020000000004</v>
      </c>
      <c r="G12" s="52">
        <v>41017.06</v>
      </c>
      <c r="H12" s="52">
        <v>57720.24</v>
      </c>
      <c r="I12" s="52">
        <v>57568.3</v>
      </c>
      <c r="J12" s="52">
        <v>39828.03</v>
      </c>
      <c r="K12" s="52">
        <v>50678.79</v>
      </c>
      <c r="L12" s="52">
        <v>51780.96</v>
      </c>
      <c r="M12" s="52">
        <v>50553.04</v>
      </c>
      <c r="N12" s="116">
        <f>SUM(B12:M12)</f>
        <v>633864.27</v>
      </c>
      <c r="O12" s="117"/>
    </row>
    <row r="13" spans="1:15" s="15" customFormat="1" ht="16.5" thickBot="1">
      <c r="A13" s="3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6"/>
      <c r="O13" s="117"/>
    </row>
    <row r="14" spans="1:15" s="15" customFormat="1" ht="16.5" thickBot="1">
      <c r="A14" s="51" t="s">
        <v>56</v>
      </c>
      <c r="B14" s="111" t="s">
        <v>0</v>
      </c>
      <c r="C14" s="71" t="s">
        <v>1</v>
      </c>
      <c r="D14" s="71" t="s">
        <v>2</v>
      </c>
      <c r="E14" s="71" t="s">
        <v>3</v>
      </c>
      <c r="F14" s="71" t="s">
        <v>4</v>
      </c>
      <c r="G14" s="71" t="s">
        <v>5</v>
      </c>
      <c r="H14" s="71" t="s">
        <v>6</v>
      </c>
      <c r="I14" s="71" t="s">
        <v>7</v>
      </c>
      <c r="J14" s="71" t="s">
        <v>8</v>
      </c>
      <c r="K14" s="71" t="s">
        <v>9</v>
      </c>
      <c r="L14" s="71" t="s">
        <v>10</v>
      </c>
      <c r="M14" s="71" t="s">
        <v>11</v>
      </c>
      <c r="N14" s="112"/>
      <c r="O14" s="113"/>
    </row>
    <row r="15" spans="1:15" ht="15.75">
      <c r="A15" s="32" t="s">
        <v>59</v>
      </c>
      <c r="B15" s="52">
        <v>11434.419999999998</v>
      </c>
      <c r="C15" s="52">
        <v>14364.2</v>
      </c>
      <c r="D15" s="52">
        <v>12276.68</v>
      </c>
      <c r="E15" s="52">
        <v>13223.02</v>
      </c>
      <c r="F15" s="52">
        <v>15844.939999999999</v>
      </c>
      <c r="G15" s="52">
        <v>10903.220000000001</v>
      </c>
      <c r="H15" s="52">
        <v>11652.42</v>
      </c>
      <c r="I15" s="52">
        <v>12839.57</v>
      </c>
      <c r="J15" s="52">
        <v>14360.58</v>
      </c>
      <c r="K15" s="52">
        <v>12075.779999999999</v>
      </c>
      <c r="L15" s="52">
        <v>15937.630000000001</v>
      </c>
      <c r="M15" s="52">
        <v>14095.42</v>
      </c>
      <c r="N15" s="116">
        <f>SUM(B15:M15)</f>
        <v>159007.88</v>
      </c>
      <c r="O15" s="117"/>
    </row>
    <row r="16" spans="1:15" ht="15.75">
      <c r="A16" s="3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6"/>
      <c r="O16" s="118">
        <f>(+N17-N15)/N15</f>
        <v>0.06990288783172247</v>
      </c>
    </row>
    <row r="17" spans="1:15" ht="15.75">
      <c r="A17" s="32" t="s">
        <v>60</v>
      </c>
      <c r="B17" s="52">
        <v>13652.960000000001</v>
      </c>
      <c r="C17" s="52">
        <v>17370.93</v>
      </c>
      <c r="D17" s="52">
        <v>13602.59</v>
      </c>
      <c r="E17" s="52">
        <v>16098.67</v>
      </c>
      <c r="F17" s="52">
        <v>15690.37</v>
      </c>
      <c r="G17" s="52">
        <v>11008.57</v>
      </c>
      <c r="H17" s="52">
        <v>15491.55</v>
      </c>
      <c r="I17" s="52">
        <v>15450.77</v>
      </c>
      <c r="J17" s="52">
        <v>10689.449999999999</v>
      </c>
      <c r="K17" s="52">
        <v>13601.69</v>
      </c>
      <c r="L17" s="52">
        <v>13897.5</v>
      </c>
      <c r="M17" s="52">
        <v>13567.939999999999</v>
      </c>
      <c r="N17" s="116">
        <f>SUM(B17:M17)</f>
        <v>170122.99</v>
      </c>
      <c r="O17" s="117"/>
    </row>
    <row r="18" spans="1:15" ht="16.5" thickBot="1">
      <c r="A18" s="3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77"/>
    </row>
    <row r="19" spans="1:15" ht="16.5" thickBot="1">
      <c r="A19" s="51" t="s">
        <v>63</v>
      </c>
      <c r="B19" s="111" t="s">
        <v>0</v>
      </c>
      <c r="C19" s="71" t="s">
        <v>1</v>
      </c>
      <c r="D19" s="71" t="s">
        <v>2</v>
      </c>
      <c r="E19" s="71" t="s">
        <v>3</v>
      </c>
      <c r="F19" s="71" t="s">
        <v>4</v>
      </c>
      <c r="G19" s="71" t="s">
        <v>5</v>
      </c>
      <c r="H19" s="71" t="s">
        <v>6</v>
      </c>
      <c r="I19" s="71" t="s">
        <v>7</v>
      </c>
      <c r="J19" s="71" t="s">
        <v>8</v>
      </c>
      <c r="K19" s="71" t="s">
        <v>9</v>
      </c>
      <c r="L19" s="71" t="s">
        <v>10</v>
      </c>
      <c r="M19" s="71" t="s">
        <v>11</v>
      </c>
      <c r="N19" s="112"/>
      <c r="O19" s="113"/>
    </row>
    <row r="20" spans="1:15" ht="15.75">
      <c r="A20" s="32" t="s">
        <v>59</v>
      </c>
      <c r="B20" s="52">
        <f>+B15+B10+B5</f>
        <v>87121.86</v>
      </c>
      <c r="C20" s="52">
        <f aca="true" t="shared" si="0" ref="C20:M20">+C15+C10+C5</f>
        <v>109444.65</v>
      </c>
      <c r="D20" s="52">
        <f t="shared" si="0"/>
        <v>93539.23999999999</v>
      </c>
      <c r="E20" s="52">
        <f t="shared" si="0"/>
        <v>100749.74</v>
      </c>
      <c r="F20" s="52">
        <f t="shared" si="0"/>
        <v>120726.83</v>
      </c>
      <c r="G20" s="52">
        <f t="shared" si="0"/>
        <v>83074.56</v>
      </c>
      <c r="H20" s="52">
        <f t="shared" si="0"/>
        <v>88782.82</v>
      </c>
      <c r="I20" s="52">
        <f t="shared" si="0"/>
        <v>97828.1</v>
      </c>
      <c r="J20" s="52">
        <f t="shared" si="0"/>
        <v>109417.04</v>
      </c>
      <c r="K20" s="52">
        <f t="shared" si="0"/>
        <v>92008.57</v>
      </c>
      <c r="L20" s="52">
        <f t="shared" si="0"/>
        <v>121433.01000000001</v>
      </c>
      <c r="M20" s="52">
        <f t="shared" si="0"/>
        <v>107396.75</v>
      </c>
      <c r="N20" s="116">
        <f>SUM(B20:M20)</f>
        <v>1211523.17</v>
      </c>
      <c r="O20" s="117"/>
    </row>
    <row r="21" spans="1:15" ht="15.75">
      <c r="A21" s="3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6"/>
      <c r="O21" s="118">
        <f>(+N22-N20)/N20</f>
        <v>0.06990312038357487</v>
      </c>
    </row>
    <row r="22" spans="1:15" ht="15.75">
      <c r="A22" s="32" t="s">
        <v>60</v>
      </c>
      <c r="B22" s="52">
        <f>+B17+B12+B7</f>
        <v>104025.51</v>
      </c>
      <c r="C22" s="52">
        <f aca="true" t="shared" si="1" ref="C22:M22">+C17+C12+C7</f>
        <v>132353.76</v>
      </c>
      <c r="D22" s="52">
        <f t="shared" si="1"/>
        <v>103641.7</v>
      </c>
      <c r="E22" s="52">
        <f t="shared" si="1"/>
        <v>122659.98</v>
      </c>
      <c r="F22" s="52">
        <f t="shared" si="1"/>
        <v>119549.09</v>
      </c>
      <c r="G22" s="52">
        <f t="shared" si="1"/>
        <v>83877.29</v>
      </c>
      <c r="H22" s="52">
        <f t="shared" si="1"/>
        <v>118034.26</v>
      </c>
      <c r="I22" s="52">
        <f t="shared" si="1"/>
        <v>117723.54000000001</v>
      </c>
      <c r="J22" s="52">
        <f t="shared" si="1"/>
        <v>81445.79999999999</v>
      </c>
      <c r="K22" s="52">
        <f t="shared" si="1"/>
        <v>103634.93</v>
      </c>
      <c r="L22" s="52">
        <f t="shared" si="1"/>
        <v>105888.79</v>
      </c>
      <c r="M22" s="52">
        <f t="shared" si="1"/>
        <v>103377.76999999999</v>
      </c>
      <c r="N22" s="116">
        <f>SUM(B22:M22)</f>
        <v>1296212.4200000002</v>
      </c>
      <c r="O22" s="117"/>
    </row>
    <row r="23" spans="1:15" ht="16.5" thickBot="1">
      <c r="A23" s="34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81"/>
    </row>
  </sheetData>
  <sheetProtection/>
  <printOptions/>
  <pageMargins left="0.25" right="0.25" top="0.5" bottom="0.25" header="0.25" footer="0"/>
  <pageSetup fitToHeight="1" fitToWidth="1" horizontalDpi="300" verticalDpi="300" orientation="landscape" paperSize="5" scale="5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Revenue</dc:creator>
  <cp:keywords/>
  <dc:description/>
  <cp:lastModifiedBy>State of Wyoming</cp:lastModifiedBy>
  <cp:lastPrinted>2007-08-17T18:32:05Z</cp:lastPrinted>
  <dcterms:created xsi:type="dcterms:W3CDTF">1998-02-18T20:21:54Z</dcterms:created>
  <dcterms:modified xsi:type="dcterms:W3CDTF">2007-08-17T18:39:32Z</dcterms:modified>
  <cp:category/>
  <cp:version/>
  <cp:contentType/>
  <cp:contentStatus/>
</cp:coreProperties>
</file>