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975" windowHeight="8445" activeTab="0"/>
  </bookViews>
  <sheets>
    <sheet name="Business Committed " sheetId="1" r:id="rId1"/>
    <sheet name="Community Enhancement Projects" sheetId="2" r:id="rId2"/>
    <sheet name="Community Readiness Projects" sheetId="3" r:id="rId3"/>
    <sheet name="O-2 CFP " sheetId="4" r:id="rId4"/>
    <sheet name="O-1 CFP" sheetId="5" r:id="rId5"/>
    <sheet name="Sheet3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pplication_Check_In" localSheetId="0">'Business Committed '!#REF!</definedName>
    <definedName name="Application_Check_In" localSheetId="1">'Community Enhancement Projects'!#REF!</definedName>
    <definedName name="Application_Check_In" localSheetId="2">'Community Readiness Projects'!#REF!</definedName>
    <definedName name="Application_Check_In">'[3]Projects Awarded'!$C$6:$C$38</definedName>
    <definedName name="cnty04">'[1]county04'!$A$10:$H$32</definedName>
    <definedName name="_xlnm.Print_Area" localSheetId="0">'Business Committed '!$B$6:$L$56</definedName>
    <definedName name="_xlnm.Print_Area" localSheetId="1">'Community Enhancement Projects'!$A$1:$H$18</definedName>
    <definedName name="_xlnm.Print_Area" localSheetId="2">'Community Readiness Projects'!$B$7:$Q$52</definedName>
    <definedName name="_xlnm.Print_Titles" localSheetId="0">'Business Committed '!$6:$7</definedName>
    <definedName name="Project_Ref." localSheetId="0">'[4]Shoshoni WRM GY04'!$D$6</definedName>
  </definedNames>
  <calcPr fullCalcOnLoad="1"/>
</workbook>
</file>

<file path=xl/comments1.xml><?xml version="1.0" encoding="utf-8"?>
<comments xmlns="http://schemas.openxmlformats.org/spreadsheetml/2006/main">
  <authors>
    <author>Karen Fate</author>
    <author>kfate</author>
  </authors>
  <commentList>
    <comment ref="K6" authorId="0">
      <text>
        <r>
          <rPr>
            <b/>
            <sz val="8"/>
            <rFont val="Tahoma"/>
            <family val="0"/>
          </rPr>
          <t>This figure represents combined totals of water &amp; sewer found in application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Purchase of an exisitng building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0"/>
          </rPr>
          <t>Purchase &amp; rennovations to an existing building</t>
        </r>
        <r>
          <rPr>
            <sz val="8"/>
            <rFont val="Tahoma"/>
            <family val="0"/>
          </rPr>
          <t xml:space="preserve">
</t>
        </r>
      </text>
    </comment>
    <comment ref="I51" authorId="0">
      <text>
        <r>
          <rPr>
            <b/>
            <sz val="8"/>
            <rFont val="Tahoma"/>
            <family val="0"/>
          </rPr>
          <t>Purchase &amp; rennovations to an existing building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Only used $8,567 of their match on project.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Project completed under budget.  Total cost was $142,285.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0"/>
          </rPr>
          <t xml:space="preserve">kpfate: Original Cash Match was $25,000.
Only $22,557 of match was spent.
Adjusted.  </t>
        </r>
        <r>
          <rPr>
            <sz val="8"/>
            <rFont val="Tahoma"/>
            <family val="0"/>
          </rPr>
          <t xml:space="preserve">
</t>
        </r>
      </text>
    </comment>
    <comment ref="F30" authorId="1">
      <text>
        <r>
          <rPr>
            <b/>
            <sz val="8"/>
            <rFont val="Tahoma"/>
            <family val="0"/>
          </rPr>
          <t>kfate:</t>
        </r>
        <r>
          <rPr>
            <sz val="8"/>
            <rFont val="Tahoma"/>
            <family val="0"/>
          </rPr>
          <t xml:space="preserve">
Actual County match in FIR was $2,474,201</t>
        </r>
      </text>
    </comment>
    <comment ref="G30" authorId="1">
      <text>
        <r>
          <rPr>
            <b/>
            <sz val="8"/>
            <rFont val="Tahoma"/>
            <family val="0"/>
          </rPr>
          <t>kfate:</t>
        </r>
        <r>
          <rPr>
            <sz val="8"/>
            <rFont val="Tahoma"/>
            <family val="0"/>
          </rPr>
          <t xml:space="preserve">
County did not use any in-kind match.  Actual match in final report was $2,474,201 (cash)</t>
        </r>
      </text>
    </comment>
    <comment ref="H30" authorId="1">
      <text>
        <r>
          <rPr>
            <b/>
            <sz val="8"/>
            <rFont val="Tahoma"/>
            <family val="0"/>
          </rPr>
          <t>kfate:</t>
        </r>
        <r>
          <rPr>
            <sz val="8"/>
            <rFont val="Tahoma"/>
            <family val="0"/>
          </rPr>
          <t xml:space="preserve">
Fianl project cost in FIR was $3,974,201</t>
        </r>
      </text>
    </comment>
    <comment ref="F44" authorId="1">
      <text>
        <r>
          <rPr>
            <b/>
            <sz val="8"/>
            <rFont val="Tahoma"/>
            <family val="0"/>
          </rPr>
          <t>kfate:</t>
        </r>
        <r>
          <rPr>
            <sz val="8"/>
            <rFont val="Tahoma"/>
            <family val="0"/>
          </rPr>
          <t xml:space="preserve">
Original Cash Match was 43K.  Spent $45,638 </t>
        </r>
      </text>
    </comment>
    <comment ref="G44" authorId="1">
      <text>
        <r>
          <rPr>
            <b/>
            <sz val="8"/>
            <rFont val="Tahoma"/>
            <family val="0"/>
          </rPr>
          <t>kfate:</t>
        </r>
        <r>
          <rPr>
            <sz val="8"/>
            <rFont val="Tahoma"/>
            <family val="0"/>
          </rPr>
          <t xml:space="preserve">
Original In-kind Match was $679K.  Spent $639,823</t>
        </r>
      </text>
    </comment>
    <comment ref="F50" authorId="1">
      <text>
        <r>
          <rPr>
            <b/>
            <sz val="8"/>
            <rFont val="Tahoma"/>
            <family val="0"/>
          </rPr>
          <t>kfate:</t>
        </r>
        <r>
          <rPr>
            <sz val="8"/>
            <rFont val="Tahoma"/>
            <family val="0"/>
          </rPr>
          <t xml:space="preserve">
$244,410 was spent in cash as per Final Infrastructure Report</t>
        </r>
      </text>
    </comment>
  </commentList>
</comments>
</file>

<file path=xl/comments4.xml><?xml version="1.0" encoding="utf-8"?>
<comments xmlns="http://schemas.openxmlformats.org/spreadsheetml/2006/main">
  <authors>
    <author>sstanfill</author>
  </authors>
  <commentList>
    <comment ref="H101" authorId="0">
      <text>
        <r>
          <rPr>
            <b/>
            <sz val="8"/>
            <rFont val="Tahoma"/>
            <family val="0"/>
          </rPr>
          <t>sstanfill:</t>
        </r>
        <r>
          <rPr>
            <sz val="8"/>
            <rFont val="Tahoma"/>
            <family val="0"/>
          </rPr>
          <t xml:space="preserve">
This figure does not include funding awarded to Joint Powers Boards or other local governmental entities.  
That data is as follows:
- Platte Valley JPB (Saratoga) GY 06 $1,500,000
- Waskakie County JPB (Worland) GY 06 $1,446,000
- Meeteetsee Community Facilities JPB GY 07 $1,500,000
- Hyattville Cemetary District GY07 $398,000</t>
        </r>
      </text>
    </comment>
  </commentList>
</comments>
</file>

<file path=xl/sharedStrings.xml><?xml version="1.0" encoding="utf-8"?>
<sst xmlns="http://schemas.openxmlformats.org/spreadsheetml/2006/main" count="909" uniqueCount="417">
  <si>
    <t>Municipality</t>
  </si>
  <si>
    <t>County</t>
  </si>
  <si>
    <t>Municipal Population</t>
  </si>
  <si>
    <t>FY04</t>
  </si>
  <si>
    <t>FY05</t>
  </si>
  <si>
    <t>FY06</t>
  </si>
  <si>
    <t>FY07</t>
  </si>
  <si>
    <t>Per Capita $, Since Inception</t>
  </si>
  <si>
    <t>Afton</t>
  </si>
  <si>
    <t>Lincoln</t>
  </si>
  <si>
    <t>Albin</t>
  </si>
  <si>
    <t>Laramie</t>
  </si>
  <si>
    <t>Alpine</t>
  </si>
  <si>
    <t>Baggs</t>
  </si>
  <si>
    <t>Carbon</t>
  </si>
  <si>
    <t>Bairoil</t>
  </si>
  <si>
    <t>Sweetwater</t>
  </si>
  <si>
    <t>Bar Nunn</t>
  </si>
  <si>
    <t>Natrona</t>
  </si>
  <si>
    <t>Basin</t>
  </si>
  <si>
    <t>Big Horn</t>
  </si>
  <si>
    <t>Bear River</t>
  </si>
  <si>
    <t>Uinta</t>
  </si>
  <si>
    <t>Big Piney</t>
  </si>
  <si>
    <t>Sublette</t>
  </si>
  <si>
    <t>Buffalo</t>
  </si>
  <si>
    <t>Johnson</t>
  </si>
  <si>
    <t>Burlington</t>
  </si>
  <si>
    <t>Burns</t>
  </si>
  <si>
    <t>Byron</t>
  </si>
  <si>
    <t>Casper</t>
  </si>
  <si>
    <t>Cheyenne</t>
  </si>
  <si>
    <t>Chugwater</t>
  </si>
  <si>
    <t>Platte</t>
  </si>
  <si>
    <t>Clearmont</t>
  </si>
  <si>
    <t>Sheridan</t>
  </si>
  <si>
    <t>Cody</t>
  </si>
  <si>
    <t>Park</t>
  </si>
  <si>
    <t>Cokeville</t>
  </si>
  <si>
    <t>Cowley</t>
  </si>
  <si>
    <t>Dayton</t>
  </si>
  <si>
    <t>Deaver</t>
  </si>
  <si>
    <t>Diamondville</t>
  </si>
  <si>
    <t>Dixon</t>
  </si>
  <si>
    <t>Douglas</t>
  </si>
  <si>
    <t>Converse</t>
  </si>
  <si>
    <t>Dubois</t>
  </si>
  <si>
    <t>Fremont</t>
  </si>
  <si>
    <t>E. Thermopolis</t>
  </si>
  <si>
    <t>Hot Springs</t>
  </si>
  <si>
    <t>Edgerton</t>
  </si>
  <si>
    <t>Elk Mountain</t>
  </si>
  <si>
    <t>Encampment</t>
  </si>
  <si>
    <t>Evanston</t>
  </si>
  <si>
    <t>Evansville</t>
  </si>
  <si>
    <t>Fort Laramie</t>
  </si>
  <si>
    <t>Goshen</t>
  </si>
  <si>
    <t>Frannie (Combined)</t>
  </si>
  <si>
    <t>Gillette</t>
  </si>
  <si>
    <t>Campbell</t>
  </si>
  <si>
    <t>Glendo</t>
  </si>
  <si>
    <t>Glenrock</t>
  </si>
  <si>
    <t>Granger</t>
  </si>
  <si>
    <t>Green River</t>
  </si>
  <si>
    <t>Greybull</t>
  </si>
  <si>
    <t>Guernsey</t>
  </si>
  <si>
    <t>Hanna</t>
  </si>
  <si>
    <t>Hartville</t>
  </si>
  <si>
    <t>Hudson</t>
  </si>
  <si>
    <t>Hulett</t>
  </si>
  <si>
    <t>Crook</t>
  </si>
  <si>
    <t>Jackson</t>
  </si>
  <si>
    <t>Teton</t>
  </si>
  <si>
    <t>Kaycee</t>
  </si>
  <si>
    <t>Kemmerer</t>
  </si>
  <si>
    <t>Kirby</t>
  </si>
  <si>
    <t>LaBarge</t>
  </si>
  <si>
    <t>LaGrange</t>
  </si>
  <si>
    <t>Lander</t>
  </si>
  <si>
    <t>Albany</t>
  </si>
  <si>
    <t>Lingle</t>
  </si>
  <si>
    <t>Lost Springs</t>
  </si>
  <si>
    <t>Lovell</t>
  </si>
  <si>
    <t>Lusk</t>
  </si>
  <si>
    <t>Niobrara</t>
  </si>
  <si>
    <t>Lyman</t>
  </si>
  <si>
    <t>Manderson</t>
  </si>
  <si>
    <t>Manville</t>
  </si>
  <si>
    <t>Marbleton</t>
  </si>
  <si>
    <t>Medicine Bow</t>
  </si>
  <si>
    <t>Meeteetse</t>
  </si>
  <si>
    <t>Midwest</t>
  </si>
  <si>
    <t>Mills</t>
  </si>
  <si>
    <t>Moorcroft</t>
  </si>
  <si>
    <t>Mountain View</t>
  </si>
  <si>
    <t>Newcastle</t>
  </si>
  <si>
    <t>Weston</t>
  </si>
  <si>
    <t>Opal</t>
  </si>
  <si>
    <t>Pavillion</t>
  </si>
  <si>
    <t>Pine Bluffs</t>
  </si>
  <si>
    <t>Pine Haven</t>
  </si>
  <si>
    <t>Pinedale</t>
  </si>
  <si>
    <t>Powell</t>
  </si>
  <si>
    <t>Ranchester</t>
  </si>
  <si>
    <t>Rawlins</t>
  </si>
  <si>
    <t>Riverside</t>
  </si>
  <si>
    <t>Riverton</t>
  </si>
  <si>
    <t>Rock River</t>
  </si>
  <si>
    <t>Rock Springs</t>
  </si>
  <si>
    <t>Rolling Hills</t>
  </si>
  <si>
    <t>Saratoga</t>
  </si>
  <si>
    <t>Shoshoni</t>
  </si>
  <si>
    <t>Sinclair</t>
  </si>
  <si>
    <t>Star Valley Ranch</t>
  </si>
  <si>
    <t>Sundance</t>
  </si>
  <si>
    <t>Superior</t>
  </si>
  <si>
    <t>Ten Sleep</t>
  </si>
  <si>
    <t>Washakie</t>
  </si>
  <si>
    <t>Thayne</t>
  </si>
  <si>
    <t>Thermopolis</t>
  </si>
  <si>
    <t xml:space="preserve">Torrington </t>
  </si>
  <si>
    <t>Upton</t>
  </si>
  <si>
    <t>Van Tassell</t>
  </si>
  <si>
    <t>Wamsutter</t>
  </si>
  <si>
    <t>Wheatland</t>
  </si>
  <si>
    <t>Worland</t>
  </si>
  <si>
    <t>Wright</t>
  </si>
  <si>
    <t>Yoder</t>
  </si>
  <si>
    <t>TOTALS</t>
  </si>
  <si>
    <r>
      <t xml:space="preserve">Source:  </t>
    </r>
    <r>
      <rPr>
        <sz val="11"/>
        <rFont val="Times New Roman"/>
        <family val="1"/>
      </rPr>
      <t>LSO Summary of Wyoming Business Council data.</t>
    </r>
  </si>
  <si>
    <t>County Population</t>
  </si>
  <si>
    <t>FY03</t>
  </si>
  <si>
    <t>WCCJPB</t>
  </si>
  <si>
    <t>MCFJPB</t>
  </si>
  <si>
    <t>HCD</t>
  </si>
  <si>
    <t>PVCCJPB</t>
  </si>
  <si>
    <t>JPB/Other</t>
  </si>
  <si>
    <t>Goshen Co</t>
  </si>
  <si>
    <t>Total CFP</t>
  </si>
  <si>
    <t>double check figures</t>
  </si>
  <si>
    <t>Business Ready Community Grant and Loan Program</t>
  </si>
  <si>
    <t>*Projects that have been completed and Closed Out</t>
  </si>
  <si>
    <t>Business Committed Projects As of July 2007 (38)</t>
  </si>
  <si>
    <t>Community Cash Investment</t>
  </si>
  <si>
    <t>Community In-Kind Investment</t>
  </si>
  <si>
    <t>Total Project Cost</t>
  </si>
  <si>
    <t>Funded Infrastructure</t>
  </si>
  <si>
    <t>Bldg Sq Ft</t>
  </si>
  <si>
    <t>Water/Sewer LF</t>
  </si>
  <si>
    <t>Road Ft</t>
  </si>
  <si>
    <t>Industry</t>
  </si>
  <si>
    <t>NAICS</t>
  </si>
  <si>
    <t>Applicant</t>
  </si>
  <si>
    <t>Committed Business</t>
  </si>
  <si>
    <t>Business
Development</t>
  </si>
  <si>
    <t>Amount of Award</t>
  </si>
  <si>
    <t>1a</t>
  </si>
  <si>
    <t>Next Step Development</t>
  </si>
  <si>
    <t>Start-up</t>
  </si>
  <si>
    <t>Water, sewer, road</t>
  </si>
  <si>
    <t>-</t>
  </si>
  <si>
    <t>Traveler Accommodation</t>
  </si>
  <si>
    <t>1b</t>
  </si>
  <si>
    <t>Beyond Home</t>
  </si>
  <si>
    <t>Assisted Living Facility</t>
  </si>
  <si>
    <t>Albany County</t>
  </si>
  <si>
    <t>CBM Associates</t>
  </si>
  <si>
    <t>Expansion</t>
  </si>
  <si>
    <t>Purchase exisiting building</t>
  </si>
  <si>
    <t>Management, Scientific, Technical Consultants</t>
  </si>
  <si>
    <t>Big Horn County</t>
  </si>
  <si>
    <t>Hangar expansion for B&amp;G Industries</t>
  </si>
  <si>
    <t>Specialized Airplane Hanger</t>
  </si>
  <si>
    <t>Aircraft Maintenance &amp; Repair</t>
  </si>
  <si>
    <t>Buffalo-Johnson Co Commerce JPB</t>
  </si>
  <si>
    <t xml:space="preserve">Mountain Meadow Wool </t>
  </si>
  <si>
    <t>Building</t>
  </si>
  <si>
    <t>Fiber-Woll Mills</t>
  </si>
  <si>
    <t>Casper Area ED JPB</t>
  </si>
  <si>
    <t>McMurray Training Ctr Building</t>
  </si>
  <si>
    <t>Technical &amp; Trade Schools</t>
  </si>
  <si>
    <t>Fremont Motors</t>
  </si>
  <si>
    <t>Water, electric</t>
  </si>
  <si>
    <t>Automobile Dealers</t>
  </si>
  <si>
    <t>Turbine Cub of Wyoming</t>
  </si>
  <si>
    <t>Retention/Expansion</t>
  </si>
  <si>
    <t>Aircraft Kit Manufacturing</t>
  </si>
  <si>
    <t>Eastern Shoshone Tribe</t>
  </si>
  <si>
    <t>SITCO</t>
  </si>
  <si>
    <t>Data Hosting &amp; Related Sevices</t>
  </si>
  <si>
    <t>Everett Graphics</t>
  </si>
  <si>
    <t>Recruitment</t>
  </si>
  <si>
    <t>Converted Paper Product Manufacturing</t>
  </si>
  <si>
    <t>Poly Pipe</t>
  </si>
  <si>
    <t>Water, sewer, road, rail</t>
  </si>
  <si>
    <t xml:space="preserve">Plastics Pipe &amp; Pipe Fitting Manufacturing </t>
  </si>
  <si>
    <t>Wyoming Call Center</t>
  </si>
  <si>
    <t>Professional, Scientific, and Technical Services</t>
  </si>
  <si>
    <t>Big Horn Basin Ethanol</t>
  </si>
  <si>
    <t>Water, sewer, road (Phase I)</t>
  </si>
  <si>
    <t>Ethanol Manufacturing</t>
  </si>
  <si>
    <t>Square One</t>
  </si>
  <si>
    <t>Engineering Research &amp; Development</t>
  </si>
  <si>
    <t>Center for the Arts</t>
  </si>
  <si>
    <t>Parking Structure</t>
  </si>
  <si>
    <t>Social Advocacy Organization</t>
  </si>
  <si>
    <t>American Family Entertainment Center</t>
  </si>
  <si>
    <t>Motion Picture  and Video Industries</t>
  </si>
  <si>
    <t>Eggli Bros Millwork Expansion</t>
  </si>
  <si>
    <t>Building, Water, Sewer, Roads</t>
  </si>
  <si>
    <t>Custom Architectural Woodwork and Millwork Mfg</t>
  </si>
  <si>
    <t>17a</t>
  </si>
  <si>
    <t>Hilton Garden Inn</t>
  </si>
  <si>
    <t>Waste water systems upgrade</t>
  </si>
  <si>
    <t>17b</t>
  </si>
  <si>
    <t>Holiday Inn</t>
  </si>
  <si>
    <t>17c</t>
  </si>
  <si>
    <t>Education and Conference Center</t>
  </si>
  <si>
    <t>Convention Center</t>
  </si>
  <si>
    <t>18a</t>
  </si>
  <si>
    <t xml:space="preserve">WellDog, Inc- Phase I </t>
  </si>
  <si>
    <t>Support Activities for Mining</t>
  </si>
  <si>
    <t>18b</t>
  </si>
  <si>
    <t xml:space="preserve">WellDog, Inc- Phase II </t>
  </si>
  <si>
    <t>Laramie County</t>
  </si>
  <si>
    <t>Wal-Mart Distribution Center</t>
  </si>
  <si>
    <t>Water, roads</t>
  </si>
  <si>
    <t>Warehousing &amp; Storage</t>
  </si>
  <si>
    <t>Lincoln County</t>
  </si>
  <si>
    <t>Teton Truss</t>
  </si>
  <si>
    <t>Water</t>
  </si>
  <si>
    <t>Truss Manufacturing</t>
  </si>
  <si>
    <t>21a</t>
  </si>
  <si>
    <t>Uinta County State Bank</t>
  </si>
  <si>
    <t>Buildings, road, other infrastructure</t>
  </si>
  <si>
    <t>Offices of Physicians</t>
  </si>
  <si>
    <t>21b</t>
  </si>
  <si>
    <t>Mountain View-Amendment One</t>
  </si>
  <si>
    <t>Fort Bridger Family Practice</t>
  </si>
  <si>
    <t>Central Bank</t>
  </si>
  <si>
    <t>Northern Arapaho Tribe</t>
  </si>
  <si>
    <t>Wind River Casino</t>
  </si>
  <si>
    <t>Road widening, turning lanes</t>
  </si>
  <si>
    <t>Gambling Establishment</t>
  </si>
  <si>
    <t>abcDirect</t>
  </si>
  <si>
    <t>Secondary Market Financing</t>
  </si>
  <si>
    <t>24a</t>
  </si>
  <si>
    <t>Diehl's Grocery</t>
  </si>
  <si>
    <t>Water, sewer</t>
  </si>
  <si>
    <t>Grocery Store</t>
  </si>
  <si>
    <t>24b</t>
  </si>
  <si>
    <t>Pine Haven-Amendment One</t>
  </si>
  <si>
    <t>Wyoming Log Home Manufacturing</t>
  </si>
  <si>
    <t>Water infrastructure</t>
  </si>
  <si>
    <t>Log Home Manufacturing</t>
  </si>
  <si>
    <t xml:space="preserve">Riverton </t>
  </si>
  <si>
    <t>Brunton</t>
  </si>
  <si>
    <t>Measuring &amp; Controlling Devices Manufacturing</t>
  </si>
  <si>
    <t>Smart Start Quality Child Care (formerly Great Valley Child Care Ctr)</t>
  </si>
  <si>
    <t>Child Day Care Services</t>
  </si>
  <si>
    <t>R&amp;R Rig Service</t>
  </si>
  <si>
    <t>Rig Repair Services</t>
  </si>
  <si>
    <t>Wind River Job Corp Center</t>
  </si>
  <si>
    <t>Water, sewer , roads</t>
  </si>
  <si>
    <t>Job Training/Vocational Rehab</t>
  </si>
  <si>
    <t>YWCA Daycare Expansion</t>
  </si>
  <si>
    <t>31a</t>
  </si>
  <si>
    <t>Sheridan County</t>
  </si>
  <si>
    <t>EMIT Technologies</t>
  </si>
  <si>
    <t>Water, sewer &amp; roads</t>
  </si>
  <si>
    <t xml:space="preserve">Commercial Service Industry Machinery Mfg </t>
  </si>
  <si>
    <t>31b</t>
  </si>
  <si>
    <t>Kennon Technologies</t>
  </si>
  <si>
    <t>Aircraft Cover Manufacturing</t>
  </si>
  <si>
    <t>32a</t>
  </si>
  <si>
    <t>Phoenix Fuels</t>
  </si>
  <si>
    <t>Water, sewer, roads communications, utilities</t>
  </si>
  <si>
    <t>Wholesale Aviation Fuel</t>
  </si>
  <si>
    <t>32b</t>
  </si>
  <si>
    <t>Pearl Property Management</t>
  </si>
  <si>
    <t>Energy Consultants</t>
  </si>
  <si>
    <t>Sheridan Child Care &amp; Early Childhood Education Facility</t>
  </si>
  <si>
    <t>Wind River Mushrooms</t>
  </si>
  <si>
    <t>Industrial road</t>
  </si>
  <si>
    <t>Mushroom Production</t>
  </si>
  <si>
    <t>BTI</t>
  </si>
  <si>
    <t>Industrial Machinery and Equipment Repair/Maint.</t>
  </si>
  <si>
    <t>CAPTEL</t>
  </si>
  <si>
    <t>Business Support Services</t>
  </si>
  <si>
    <t>Torrington</t>
  </si>
  <si>
    <t>Heartland BioComposites</t>
  </si>
  <si>
    <t>Other Wood Product Manufacturing</t>
  </si>
  <si>
    <t>38a</t>
  </si>
  <si>
    <t>Washakie County</t>
  </si>
  <si>
    <t>Black Hills Bentonite</t>
  </si>
  <si>
    <t>Retention</t>
  </si>
  <si>
    <t>Non-Metallic Mineral Mining &amp; Quarrying</t>
  </si>
  <si>
    <t>38b</t>
  </si>
  <si>
    <t>Other Businesses in Park</t>
  </si>
  <si>
    <t>Various Industrial Businesses</t>
  </si>
  <si>
    <t>Total</t>
  </si>
  <si>
    <t>*Grants completed or nearing completion</t>
  </si>
  <si>
    <t xml:space="preserve"> </t>
  </si>
  <si>
    <t>Community Readiness Projects Awarded as of February 2007</t>
  </si>
  <si>
    <t>*Closed out Projects</t>
  </si>
  <si>
    <t>Community Readiness Projects (39)</t>
  </si>
  <si>
    <t>Cash Investment</t>
  </si>
  <si>
    <t xml:space="preserve"> In-Kind Investment</t>
  </si>
  <si>
    <t>Building Square Footage</t>
  </si>
  <si>
    <t>Office Space SF</t>
  </si>
  <si>
    <t>Retail Space SF</t>
  </si>
  <si>
    <t>Classroom Space SF</t>
  </si>
  <si>
    <t>Acres</t>
  </si>
  <si>
    <t>Lots</t>
  </si>
  <si>
    <t>Average Lot Size in Acres</t>
  </si>
  <si>
    <t>Sewer/Water Linear Feet</t>
  </si>
  <si>
    <t>Roadway Feet</t>
  </si>
  <si>
    <t>Elec/Telecomm Other</t>
  </si>
  <si>
    <t>Project Title</t>
  </si>
  <si>
    <t>Afton Industrial Park</t>
  </si>
  <si>
    <t>Bear River Regional Water JPB</t>
  </si>
  <si>
    <t>Water Line Infrastructure</t>
  </si>
  <si>
    <t>Airport Business Park</t>
  </si>
  <si>
    <t>TBD</t>
  </si>
  <si>
    <t>Casper*</t>
  </si>
  <si>
    <t>West Casper Business Park</t>
  </si>
  <si>
    <t>Technical Lab/Manufacturing Facility</t>
  </si>
  <si>
    <t>Main Street Building and Lots</t>
  </si>
  <si>
    <t>2,000ft electric; 3,500ft phone svc</t>
  </si>
  <si>
    <t>Industrial Park water, sewer &amp; road infrastructure</t>
  </si>
  <si>
    <t>8a</t>
  </si>
  <si>
    <t>Douglas Business Park-Phase I</t>
  </si>
  <si>
    <t>8b</t>
  </si>
  <si>
    <t>Douglas Business Park-Phase II (Amendment Two)</t>
  </si>
  <si>
    <t>8c</t>
  </si>
  <si>
    <t>Douglas Business Park-Phase III (Amendment Three)</t>
  </si>
  <si>
    <t>Building for new businesses</t>
  </si>
  <si>
    <t xml:space="preserve">Gillette </t>
  </si>
  <si>
    <t>Office building in Gillette Tech Center</t>
  </si>
  <si>
    <t>Commerce Block Building</t>
  </si>
  <si>
    <t xml:space="preserve"> Building in College Business Park</t>
  </si>
  <si>
    <t>West End Development</t>
  </si>
  <si>
    <t>Hot Springs County</t>
  </si>
  <si>
    <t>Water, Sewer &amp; Road Infra for Red Rocks Business Park</t>
  </si>
  <si>
    <t xml:space="preserve">3,200ft electric; </t>
  </si>
  <si>
    <t>Community Training Event Center</t>
  </si>
  <si>
    <t>Lander downtown project</t>
  </si>
  <si>
    <t>Sewer for I-80 Industrial Park</t>
  </si>
  <si>
    <t xml:space="preserve">Laramie </t>
  </si>
  <si>
    <t>Turner Tract Office Park</t>
  </si>
  <si>
    <t>Laramie Regional Airport JPB</t>
  </si>
  <si>
    <t>Research Center Mfg Facility Building</t>
  </si>
  <si>
    <t>South Lincoln Co. Industrial Park</t>
  </si>
  <si>
    <t>Natrona County*</t>
  </si>
  <si>
    <t>Salt Creek Heights Business Park</t>
  </si>
  <si>
    <t>Industrial/Commercial Sewer &amp; Street paving</t>
  </si>
  <si>
    <t>Business park</t>
  </si>
  <si>
    <t>1,500ft electrical</t>
  </si>
  <si>
    <t>South Main Sewer Line Infrastructure- Phase I</t>
  </si>
  <si>
    <t>Platte Valley Community JPB</t>
  </si>
  <si>
    <t>Business Incubator</t>
  </si>
  <si>
    <t>Powell*</t>
  </si>
  <si>
    <t>Gateway West Commercial Park</t>
  </si>
  <si>
    <t>Watertower West Development</t>
  </si>
  <si>
    <t>Homestead Industrial Park</t>
  </si>
  <si>
    <t>Rawlins*</t>
  </si>
  <si>
    <t>Industrial Area Street Paving</t>
  </si>
  <si>
    <t xml:space="preserve">Airport Industrial Park Development </t>
  </si>
  <si>
    <t>Airport Industrial Park Development (Award 2-$1,192,500))</t>
  </si>
  <si>
    <t>Rock Springs*</t>
  </si>
  <si>
    <t>Gateway Blvd</t>
  </si>
  <si>
    <t>Project Closed out</t>
  </si>
  <si>
    <t>Sweetwater County</t>
  </si>
  <si>
    <t>Educational Development Infrastructure for WWCC</t>
  </si>
  <si>
    <t>Infrastructure Expansion</t>
  </si>
  <si>
    <t>Electric Service, Torrington Industrial Site</t>
  </si>
  <si>
    <t>4,500 ft 34.5 KV line</t>
  </si>
  <si>
    <t xml:space="preserve"> Upton</t>
  </si>
  <si>
    <t>Infrastructure for Upton Industrial Site</t>
  </si>
  <si>
    <t>4,800 ft rail spur</t>
  </si>
  <si>
    <t>Weston County</t>
  </si>
  <si>
    <t>Upton Regional Industrial Site Road Paving</t>
  </si>
  <si>
    <t xml:space="preserve">Wright </t>
  </si>
  <si>
    <t>Commercial District</t>
  </si>
  <si>
    <t xml:space="preserve">Yellowstone Reg. Airport JPB </t>
  </si>
  <si>
    <t>Infrastructure for Airport Business Park</t>
  </si>
  <si>
    <t>3,500 ft electrical</t>
  </si>
  <si>
    <t>14,700 ft Electrical</t>
  </si>
  <si>
    <t>Square Feet</t>
  </si>
  <si>
    <t>Avg  Lot Size in Acres</t>
  </si>
  <si>
    <t>Linear Feet</t>
  </si>
  <si>
    <t>4,800 ft Rail Spur; 3,500 ft Phone Line</t>
  </si>
  <si>
    <t>Projects Awarded as of February 2007</t>
  </si>
  <si>
    <t>Community Enhancement Projects (6)</t>
  </si>
  <si>
    <t>Community Cash Match</t>
  </si>
  <si>
    <t>Community In-kind Match</t>
  </si>
  <si>
    <t>Total Project Costs</t>
  </si>
  <si>
    <t>Lions Park Enhancements</t>
  </si>
  <si>
    <t xml:space="preserve">Lions Park Beautification- signage </t>
  </si>
  <si>
    <t>Bear River Rehabilitation</t>
  </si>
  <si>
    <t>3a</t>
  </si>
  <si>
    <t>Downtown Streetscape Enhancements</t>
  </si>
  <si>
    <t>3b</t>
  </si>
  <si>
    <t>Third Street &amp; Downtown Streetscapes</t>
  </si>
  <si>
    <t>Old Pen JPB- Rawlins</t>
  </si>
  <si>
    <t>Wyoming Frontier Prison Blight Abatement</t>
  </si>
  <si>
    <t>City Park &amp; Main Street Enhancements</t>
  </si>
  <si>
    <t>Golf Driving Range Enhancements</t>
  </si>
  <si>
    <t xml:space="preserve">Community Enhancement </t>
  </si>
  <si>
    <t>Infrastructure</t>
  </si>
  <si>
    <t>Signage</t>
  </si>
  <si>
    <t>Amphitheater, spray park</t>
  </si>
  <si>
    <t>white water course</t>
  </si>
  <si>
    <t>trees, lighting</t>
  </si>
  <si>
    <t>sprinkler system</t>
  </si>
  <si>
    <t>trees, street furniture</t>
  </si>
  <si>
    <t>driving range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</si>
</sst>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_)"/>
    <numFmt numFmtId="166" formatCode="dd\-mmm\-yy_)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0.0%"/>
    <numFmt numFmtId="174" formatCode="&quot;$&quot;#,##0.0000"/>
    <numFmt numFmtId="175" formatCode="&quot;$&quot;#,##0.00"/>
    <numFmt numFmtId="176" formatCode="&quot;$&quot;#,##0.000"/>
    <numFmt numFmtId="177" formatCode="_(&quot;$&quot;* #,##0_);_(&quot;$&quot;* \(#,##0\);_(&quot;$&quot;* &quot;-&quot;??_);_(@_)"/>
    <numFmt numFmtId="178" formatCode="&quot;$&quot;#,##0\ ;\(&quot;$&quot;#,##0\)"/>
    <numFmt numFmtId="179" formatCode="&quot;$&quot;#,##0.0"/>
    <numFmt numFmtId="180" formatCode="#,##0.0"/>
    <numFmt numFmtId="181" formatCode="mmmm\-yy"/>
    <numFmt numFmtId="182" formatCode="dd\-mmm\-yy"/>
    <numFmt numFmtId="183" formatCode="mmm\-yyyy"/>
    <numFmt numFmtId="184" formatCode="mm/dd/yy"/>
    <numFmt numFmtId="185" formatCode="&quot;$&quot;#,##0.00;[Red]&quot;$&quot;#,##0.00"/>
    <numFmt numFmtId="186" formatCode="mmmm\ d\,\ yyyy"/>
    <numFmt numFmtId="187" formatCode="&quot;$&quot;#,##0;[Red]&quot;$&quot;#,##0"/>
    <numFmt numFmtId="188" formatCode="[$-409]dddd\,\ mmmm\ dd\,\ yyyy"/>
    <numFmt numFmtId="189" formatCode="mm/dd/yy;@"/>
    <numFmt numFmtId="190" formatCode="m/d/yy;@"/>
    <numFmt numFmtId="191" formatCode="0.00000000%"/>
    <numFmt numFmtId="192" formatCode="&quot;$&quot;#,##0.00000000_);[Red]\(&quot;$&quot;#,##0.00000000\)"/>
    <numFmt numFmtId="193" formatCode="0;[Red]0"/>
    <numFmt numFmtId="194" formatCode="0_);\(0\)"/>
    <numFmt numFmtId="195" formatCode="&quot;$&quot;#,##0.0_);\(&quot;$&quot;#,##0.0\)"/>
    <numFmt numFmtId="196" formatCode="#,##0;[Red]#,##0"/>
    <numFmt numFmtId="197" formatCode="m/d/yyyy;@"/>
    <numFmt numFmtId="198" formatCode="[$-409]mmmm\ d\,\ yyyy;@"/>
    <numFmt numFmtId="199" formatCode="_(* #,##0.0_);_(* \(#,##0.0\);_(* &quot;-&quot;?_);_(@_)"/>
    <numFmt numFmtId="200" formatCode="_(&quot;$&quot;* #,##0.0_);_(&quot;$&quot;* \(#,##0.0\);_(&quot;$&quot;* &quot;-&quot;?_);_(@_)"/>
    <numFmt numFmtId="201" formatCode="[$-F800]dddd\,\ mmmm\ dd\,\ yyyy"/>
    <numFmt numFmtId="202" formatCode="[$-409]h:mm\ AM/PM;@"/>
    <numFmt numFmtId="203" formatCode="[h]:mm:ss;@"/>
    <numFmt numFmtId="204" formatCode="[$-409]h:mm:ss\ AM/PM;@"/>
    <numFmt numFmtId="205" formatCode="h:mm:ss;@"/>
    <numFmt numFmtId="206" formatCode="[$-409]d\-mmm\-yy;@"/>
    <numFmt numFmtId="207" formatCode="0.0"/>
    <numFmt numFmtId="208" formatCode="m/d;@"/>
    <numFmt numFmtId="209" formatCode="[$-409]mmm\-yy;@"/>
  </numFmts>
  <fonts count="2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37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175" fontId="2" fillId="0" borderId="2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2" fillId="0" borderId="0" xfId="21" applyFont="1" applyFill="1" applyBorder="1" applyAlignment="1">
      <alignment horizontal="right"/>
    </xf>
    <xf numFmtId="0" fontId="16" fillId="0" borderId="3" xfId="21" applyNumberFormat="1" applyFont="1" applyFill="1" applyBorder="1" applyAlignment="1">
      <alignment/>
    </xf>
    <xf numFmtId="0" fontId="16" fillId="0" borderId="4" xfId="21" applyNumberFormat="1" applyFont="1" applyFill="1" applyBorder="1" applyAlignment="1">
      <alignment/>
    </xf>
    <xf numFmtId="0" fontId="12" fillId="0" borderId="5" xfId="22" applyFont="1" applyFill="1" applyBorder="1" applyAlignment="1">
      <alignment horizontal="center"/>
      <protection/>
    </xf>
    <xf numFmtId="164" fontId="12" fillId="0" borderId="6" xfId="22" applyNumberFormat="1" applyFont="1" applyFill="1" applyBorder="1" applyAlignment="1">
      <alignment horizontal="right"/>
      <protection/>
    </xf>
    <xf numFmtId="0" fontId="12" fillId="0" borderId="5" xfId="22" applyFont="1" applyFill="1" applyBorder="1">
      <alignment/>
      <protection/>
    </xf>
    <xf numFmtId="0" fontId="12" fillId="0" borderId="0" xfId="22" applyFont="1" applyFill="1" applyBorder="1">
      <alignment/>
      <protection/>
    </xf>
    <xf numFmtId="0" fontId="12" fillId="0" borderId="0" xfId="22" applyFont="1" applyFill="1">
      <alignment/>
      <protection/>
    </xf>
    <xf numFmtId="0" fontId="12" fillId="0" borderId="6" xfId="22" applyFont="1" applyFill="1" applyBorder="1" applyAlignment="1">
      <alignment horizontal="left" vertical="center"/>
      <protection/>
    </xf>
    <xf numFmtId="0" fontId="16" fillId="0" borderId="7" xfId="21" applyNumberFormat="1" applyFont="1" applyFill="1" applyBorder="1" applyAlignment="1">
      <alignment/>
    </xf>
    <xf numFmtId="0" fontId="16" fillId="0" borderId="5" xfId="21" applyNumberFormat="1" applyFont="1" applyFill="1" applyBorder="1" applyAlignment="1">
      <alignment/>
    </xf>
    <xf numFmtId="164" fontId="12" fillId="0" borderId="5" xfId="21" applyNumberFormat="1" applyFont="1" applyFill="1" applyBorder="1" applyAlignment="1">
      <alignment horizontal="right" vertical="center"/>
    </xf>
    <xf numFmtId="164" fontId="12" fillId="0" borderId="5" xfId="22" applyNumberFormat="1" applyFont="1" applyFill="1" applyBorder="1">
      <alignment/>
      <protection/>
    </xf>
    <xf numFmtId="164" fontId="12" fillId="0" borderId="0" xfId="22" applyNumberFormat="1" applyFont="1" applyFill="1" applyBorder="1">
      <alignment/>
      <protection/>
    </xf>
    <xf numFmtId="164" fontId="12" fillId="0" borderId="6" xfId="22" applyNumberFormat="1" applyFont="1" applyFill="1" applyBorder="1" applyAlignment="1">
      <alignment horizontal="right" vertical="center"/>
      <protection/>
    </xf>
    <xf numFmtId="0" fontId="12" fillId="0" borderId="6" xfId="22" applyFont="1" applyFill="1" applyBorder="1" applyAlignment="1">
      <alignment horizontal="center" vertical="center"/>
      <protection/>
    </xf>
    <xf numFmtId="3" fontId="12" fillId="0" borderId="6" xfId="22" applyNumberFormat="1" applyFont="1" applyFill="1" applyBorder="1" applyAlignment="1">
      <alignment horizontal="center" vertical="center"/>
      <protection/>
    </xf>
    <xf numFmtId="0" fontId="10" fillId="0" borderId="6" xfId="22" applyNumberFormat="1" applyFill="1" applyBorder="1" applyAlignment="1">
      <alignment horizontal="center" vertical="center"/>
      <protection/>
    </xf>
    <xf numFmtId="0" fontId="12" fillId="0" borderId="0" xfId="21" applyFont="1" applyFill="1" applyBorder="1" applyAlignment="1" quotePrefix="1">
      <alignment horizontal="right"/>
    </xf>
    <xf numFmtId="0" fontId="12" fillId="0" borderId="6" xfId="22" applyFont="1" applyFill="1" applyBorder="1">
      <alignment/>
      <protection/>
    </xf>
    <xf numFmtId="164" fontId="12" fillId="0" borderId="5" xfId="21" applyNumberFormat="1" applyFont="1" applyFill="1" applyBorder="1" applyAlignment="1">
      <alignment horizontal="right"/>
    </xf>
    <xf numFmtId="164" fontId="12" fillId="0" borderId="6" xfId="22" applyNumberFormat="1" applyFont="1" applyFill="1" applyBorder="1" applyAlignment="1">
      <alignment horizontal="center"/>
      <protection/>
    </xf>
    <xf numFmtId="3" fontId="12" fillId="0" borderId="6" xfId="22" applyNumberFormat="1" applyFont="1" applyFill="1" applyBorder="1" applyAlignment="1">
      <alignment horizontal="center"/>
      <protection/>
    </xf>
    <xf numFmtId="0" fontId="12" fillId="0" borderId="6" xfId="22" applyNumberFormat="1" applyFont="1" applyFill="1" applyBorder="1" applyAlignment="1">
      <alignment horizontal="center"/>
      <protection/>
    </xf>
    <xf numFmtId="0" fontId="16" fillId="0" borderId="6" xfId="22" applyFont="1" applyFill="1" applyBorder="1" applyAlignment="1">
      <alignment/>
      <protection/>
    </xf>
    <xf numFmtId="0" fontId="16" fillId="0" borderId="7" xfId="22" applyFont="1" applyFill="1" applyBorder="1">
      <alignment/>
      <protection/>
    </xf>
    <xf numFmtId="0" fontId="16" fillId="0" borderId="5" xfId="22" applyFont="1" applyFill="1" applyBorder="1">
      <alignment/>
      <protection/>
    </xf>
    <xf numFmtId="0" fontId="16" fillId="0" borderId="6" xfId="22" applyFont="1" applyFill="1" applyBorder="1">
      <alignment/>
      <protection/>
    </xf>
    <xf numFmtId="0" fontId="16" fillId="0" borderId="6" xfId="22" applyFont="1" applyFill="1" applyBorder="1" applyAlignment="1">
      <alignment horizontal="left" vertical="center"/>
      <protection/>
    </xf>
    <xf numFmtId="164" fontId="12" fillId="0" borderId="5" xfId="21" applyNumberFormat="1" applyFont="1" applyFill="1" applyBorder="1" applyAlignment="1">
      <alignment vertical="center"/>
    </xf>
    <xf numFmtId="164" fontId="12" fillId="0" borderId="5" xfId="22" applyNumberFormat="1" applyFont="1" applyFill="1" applyBorder="1" applyAlignment="1">
      <alignment horizontal="right" vertical="center" wrapText="1"/>
      <protection/>
    </xf>
    <xf numFmtId="164" fontId="12" fillId="0" borderId="6" xfId="22" applyNumberFormat="1" applyFont="1" applyFill="1" applyBorder="1" applyAlignment="1">
      <alignment horizontal="center" vertical="center" wrapText="1"/>
      <protection/>
    </xf>
    <xf numFmtId="0" fontId="12" fillId="0" borderId="6" xfId="22" applyFont="1" applyFill="1" applyBorder="1" applyAlignment="1">
      <alignment horizontal="left" vertical="center" wrapText="1"/>
      <protection/>
    </xf>
    <xf numFmtId="3" fontId="12" fillId="0" borderId="6" xfId="22" applyNumberFormat="1" applyFont="1" applyFill="1" applyBorder="1" applyAlignment="1">
      <alignment horizontal="center" vertical="center" wrapText="1"/>
      <protection/>
    </xf>
    <xf numFmtId="0" fontId="10" fillId="0" borderId="6" xfId="22" applyFill="1" applyBorder="1" applyAlignment="1">
      <alignment horizontal="center" vertical="center" wrapText="1"/>
      <protection/>
    </xf>
    <xf numFmtId="0" fontId="12" fillId="0" borderId="6" xfId="22" applyNumberFormat="1" applyFont="1" applyFill="1" applyBorder="1" applyAlignment="1">
      <alignment horizontal="center" vertical="center" wrapText="1"/>
      <protection/>
    </xf>
    <xf numFmtId="0" fontId="15" fillId="0" borderId="0" xfId="22" applyFont="1" applyFill="1" applyBorder="1">
      <alignment/>
      <protection/>
    </xf>
    <xf numFmtId="0" fontId="15" fillId="0" borderId="0" xfId="22" applyFont="1" applyFill="1">
      <alignment/>
      <protection/>
    </xf>
    <xf numFmtId="0" fontId="16" fillId="0" borderId="8" xfId="21" applyNumberFormat="1" applyFont="1" applyFill="1" applyBorder="1" applyAlignment="1">
      <alignment/>
    </xf>
    <xf numFmtId="0" fontId="12" fillId="0" borderId="9" xfId="22" applyFont="1" applyFill="1" applyBorder="1" applyAlignment="1">
      <alignment horizontal="center"/>
      <protection/>
    </xf>
    <xf numFmtId="0" fontId="12" fillId="0" borderId="9" xfId="22" applyFont="1" applyFill="1" applyBorder="1">
      <alignment/>
      <protection/>
    </xf>
    <xf numFmtId="0" fontId="15" fillId="0" borderId="0" xfId="22" applyFont="1" applyFill="1" applyBorder="1" applyAlignment="1">
      <alignment horizontal="right"/>
      <protection/>
    </xf>
    <xf numFmtId="0" fontId="14" fillId="0" borderId="0" xfId="22" applyNumberFormat="1" applyFont="1" applyFill="1" applyBorder="1" applyAlignment="1">
      <alignment/>
      <protection/>
    </xf>
    <xf numFmtId="164" fontId="15" fillId="0" borderId="10" xfId="22" applyNumberFormat="1" applyFont="1" applyFill="1" applyBorder="1">
      <alignment/>
      <protection/>
    </xf>
    <xf numFmtId="164" fontId="15" fillId="0" borderId="11" xfId="22" applyNumberFormat="1" applyFont="1" applyFill="1" applyBorder="1" applyAlignment="1">
      <alignment horizontal="right"/>
      <protection/>
    </xf>
    <xf numFmtId="164" fontId="15" fillId="0" borderId="12" xfId="22" applyNumberFormat="1" applyFont="1" applyFill="1" applyBorder="1" applyAlignment="1">
      <alignment horizontal="center"/>
      <protection/>
    </xf>
    <xf numFmtId="3" fontId="15" fillId="0" borderId="12" xfId="22" applyNumberFormat="1" applyFont="1" applyFill="1" applyBorder="1" applyAlignment="1">
      <alignment horizontal="center"/>
      <protection/>
    </xf>
    <xf numFmtId="0" fontId="15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right"/>
      <protection/>
    </xf>
    <xf numFmtId="0" fontId="16" fillId="0" borderId="0" xfId="22" applyFont="1" applyFill="1">
      <alignment/>
      <protection/>
    </xf>
    <xf numFmtId="0" fontId="14" fillId="0" borderId="0" xfId="22" applyFont="1" applyFill="1" applyAlignment="1">
      <alignment horizontal="center"/>
      <protection/>
    </xf>
    <xf numFmtId="3" fontId="12" fillId="0" borderId="0" xfId="22" applyNumberFormat="1" applyFont="1" applyFill="1" applyBorder="1" applyAlignment="1">
      <alignment horizontal="right"/>
      <protection/>
    </xf>
    <xf numFmtId="3" fontId="12" fillId="0" borderId="0" xfId="22" applyNumberFormat="1" applyFont="1" applyFill="1" applyBorder="1">
      <alignment/>
      <protection/>
    </xf>
    <xf numFmtId="3" fontId="12" fillId="0" borderId="0" xfId="22" applyNumberFormat="1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/>
      <protection/>
    </xf>
    <xf numFmtId="0" fontId="12" fillId="0" borderId="0" xfId="22" applyNumberFormat="1" applyFont="1" applyFill="1" applyBorder="1">
      <alignment/>
      <protection/>
    </xf>
    <xf numFmtId="49" fontId="12" fillId="0" borderId="0" xfId="22" applyNumberFormat="1" applyFont="1" applyFill="1" applyBorder="1" applyAlignment="1">
      <alignment horizontal="right"/>
      <protection/>
    </xf>
    <xf numFmtId="0" fontId="12" fillId="0" borderId="6" xfId="22" applyNumberFormat="1" applyFont="1" applyFill="1" applyBorder="1">
      <alignment/>
      <protection/>
    </xf>
    <xf numFmtId="164" fontId="11" fillId="0" borderId="0" xfId="21" applyNumberFormat="1" applyFill="1" applyBorder="1" applyAlignment="1">
      <alignment/>
    </xf>
    <xf numFmtId="164" fontId="12" fillId="0" borderId="0" xfId="22" applyNumberFormat="1" applyFont="1" applyFill="1" applyBorder="1" applyAlignment="1">
      <alignment/>
      <protection/>
    </xf>
    <xf numFmtId="0" fontId="12" fillId="0" borderId="6" xfId="22" applyFont="1" applyFill="1" applyBorder="1" quotePrefix="1">
      <alignment/>
      <protection/>
    </xf>
    <xf numFmtId="0" fontId="15" fillId="0" borderId="13" xfId="22" applyNumberFormat="1" applyFont="1" applyFill="1" applyBorder="1" applyAlignment="1">
      <alignment/>
      <protection/>
    </xf>
    <xf numFmtId="0" fontId="12" fillId="0" borderId="0" xfId="22" applyFont="1" applyFill="1" applyBorder="1" applyAlignment="1">
      <alignment horizontal="left" vertical="center"/>
      <protection/>
    </xf>
    <xf numFmtId="164" fontId="12" fillId="0" borderId="0" xfId="22" applyNumberFormat="1" applyFont="1" applyFill="1">
      <alignment/>
      <protection/>
    </xf>
    <xf numFmtId="0" fontId="12" fillId="0" borderId="0" xfId="22" applyFont="1" applyFill="1" applyBorder="1" applyAlignment="1">
      <alignment vertical="center"/>
      <protection/>
    </xf>
    <xf numFmtId="0" fontId="12" fillId="0" borderId="14" xfId="22" applyFont="1" applyFill="1" applyBorder="1" applyAlignment="1">
      <alignment horizontal="left" vertical="center" wrapText="1"/>
      <protection/>
    </xf>
    <xf numFmtId="0" fontId="12" fillId="0" borderId="6" xfId="22" applyFont="1" applyFill="1" applyBorder="1" applyAlignment="1">
      <alignment horizontal="left" vertical="center" wrapText="1"/>
      <protection/>
    </xf>
    <xf numFmtId="164" fontId="12" fillId="0" borderId="0" xfId="22" applyNumberFormat="1" applyFont="1" applyFill="1" applyBorder="1" applyAlignment="1">
      <alignment vertical="center" wrapText="1"/>
      <protection/>
    </xf>
    <xf numFmtId="164" fontId="12" fillId="0" borderId="15" xfId="22" applyNumberFormat="1" applyFont="1" applyFill="1" applyBorder="1" applyAlignment="1">
      <alignment vertical="center" wrapText="1"/>
      <protection/>
    </xf>
    <xf numFmtId="164" fontId="12" fillId="0" borderId="5" xfId="22" applyNumberFormat="1" applyFont="1" applyFill="1" applyBorder="1" applyAlignment="1">
      <alignment vertical="center"/>
      <protection/>
    </xf>
    <xf numFmtId="0" fontId="10" fillId="0" borderId="9" xfId="22" applyFill="1" applyBorder="1" applyAlignment="1">
      <alignment vertical="center"/>
      <protection/>
    </xf>
    <xf numFmtId="0" fontId="12" fillId="0" borderId="6" xfId="22" applyFont="1" applyFill="1" applyBorder="1" applyAlignment="1">
      <alignment horizontal="left" vertical="center"/>
      <protection/>
    </xf>
    <xf numFmtId="0" fontId="12" fillId="0" borderId="12" xfId="22" applyFont="1" applyFill="1" applyBorder="1" applyAlignment="1">
      <alignment horizontal="left" vertical="center"/>
      <protection/>
    </xf>
    <xf numFmtId="164" fontId="12" fillId="0" borderId="5" xfId="22" applyNumberFormat="1" applyFont="1" applyFill="1" applyBorder="1" applyAlignment="1">
      <alignment vertical="center" wrapText="1"/>
      <protection/>
    </xf>
    <xf numFmtId="0" fontId="12" fillId="0" borderId="14" xfId="22" applyFont="1" applyFill="1" applyBorder="1" applyAlignment="1">
      <alignment horizontal="left" vertical="center"/>
      <protection/>
    </xf>
    <xf numFmtId="0" fontId="16" fillId="0" borderId="6" xfId="22" applyNumberFormat="1" applyFont="1" applyFill="1" applyBorder="1" applyAlignment="1">
      <alignment horizontal="left" vertical="center"/>
      <protection/>
    </xf>
    <xf numFmtId="0" fontId="12" fillId="0" borderId="6" xfId="22" applyFont="1" applyFill="1" applyBorder="1" applyAlignment="1" quotePrefix="1">
      <alignment horizontal="left" vertical="center" wrapText="1"/>
      <protection/>
    </xf>
    <xf numFmtId="0" fontId="12" fillId="0" borderId="6" xfId="22" applyFont="1" applyFill="1" applyBorder="1" applyAlignment="1">
      <alignment vertical="center" wrapText="1"/>
      <protection/>
    </xf>
    <xf numFmtId="164" fontId="12" fillId="0" borderId="5" xfId="22" applyNumberFormat="1" applyFont="1" applyFill="1" applyBorder="1" applyAlignment="1">
      <alignment horizontal="center" vertical="center" wrapText="1"/>
      <protection/>
    </xf>
    <xf numFmtId="0" fontId="10" fillId="0" borderId="9" xfId="22" applyFill="1" applyBorder="1" applyAlignment="1">
      <alignment horizontal="center" vertical="center" wrapText="1"/>
      <protection/>
    </xf>
    <xf numFmtId="0" fontId="12" fillId="0" borderId="5" xfId="22" applyNumberFormat="1" applyFont="1" applyFill="1" applyBorder="1" applyAlignment="1">
      <alignment horizontal="center" vertical="center" wrapText="1"/>
      <protection/>
    </xf>
    <xf numFmtId="3" fontId="12" fillId="0" borderId="5" xfId="22" applyNumberFormat="1" applyFont="1" applyFill="1" applyBorder="1" applyAlignment="1">
      <alignment horizontal="center" vertical="center" wrapText="1"/>
      <protection/>
    </xf>
    <xf numFmtId="0" fontId="10" fillId="0" borderId="5" xfId="22" applyFill="1" applyBorder="1" applyAlignment="1">
      <alignment horizontal="center" vertical="center" wrapText="1"/>
      <protection/>
    </xf>
    <xf numFmtId="164" fontId="12" fillId="0" borderId="6" xfId="22" applyNumberFormat="1" applyFont="1" applyFill="1" applyBorder="1" applyAlignment="1">
      <alignment horizontal="right" vertical="center"/>
      <protection/>
    </xf>
    <xf numFmtId="3" fontId="12" fillId="0" borderId="4" xfId="22" applyNumberFormat="1" applyFont="1" applyFill="1" applyBorder="1" applyAlignment="1">
      <alignment horizontal="center" vertical="center"/>
      <protection/>
    </xf>
    <xf numFmtId="0" fontId="10" fillId="0" borderId="5" xfId="22" applyNumberFormat="1" applyFill="1" applyBorder="1" applyAlignment="1">
      <alignment horizontal="center" vertical="center"/>
      <protection/>
    </xf>
    <xf numFmtId="0" fontId="12" fillId="0" borderId="4" xfId="22" applyNumberFormat="1" applyFont="1" applyFill="1" applyBorder="1" applyAlignment="1">
      <alignment horizontal="center" vertical="center"/>
      <protection/>
    </xf>
    <xf numFmtId="0" fontId="14" fillId="0" borderId="0" xfId="22" applyNumberFormat="1" applyFont="1" applyFill="1" applyBorder="1" applyAlignment="1">
      <alignment horizontal="center" vertical="center"/>
      <protection/>
    </xf>
    <xf numFmtId="164" fontId="12" fillId="0" borderId="5" xfId="21" applyNumberFormat="1" applyFont="1" applyFill="1" applyBorder="1" applyAlignment="1">
      <alignment horizontal="right" vertical="center"/>
    </xf>
    <xf numFmtId="164" fontId="12" fillId="0" borderId="9" xfId="21" applyNumberFormat="1" applyFont="1" applyFill="1" applyBorder="1" applyAlignment="1">
      <alignment horizontal="right" vertical="center"/>
    </xf>
    <xf numFmtId="164" fontId="12" fillId="0" borderId="12" xfId="22" applyNumberFormat="1" applyFont="1" applyFill="1" applyBorder="1" applyAlignment="1">
      <alignment horizontal="right" vertical="center"/>
      <protection/>
    </xf>
    <xf numFmtId="164" fontId="12" fillId="0" borderId="4" xfId="21" applyNumberFormat="1" applyFont="1" applyFill="1" applyBorder="1" applyAlignment="1">
      <alignment horizontal="right" vertical="center"/>
    </xf>
    <xf numFmtId="164" fontId="12" fillId="0" borderId="4" xfId="22" applyNumberFormat="1" applyFont="1" applyFill="1" applyBorder="1" applyAlignment="1">
      <alignment horizontal="right" vertical="center"/>
      <protection/>
    </xf>
    <xf numFmtId="164" fontId="12" fillId="0" borderId="5" xfId="22" applyNumberFormat="1" applyFont="1" applyFill="1" applyBorder="1" applyAlignment="1">
      <alignment horizontal="right" vertical="center"/>
      <protection/>
    </xf>
    <xf numFmtId="164" fontId="12" fillId="0" borderId="4" xfId="22" applyNumberFormat="1" applyFont="1" applyFill="1" applyBorder="1" applyAlignment="1">
      <alignment horizontal="center" vertical="center"/>
      <protection/>
    </xf>
    <xf numFmtId="0" fontId="10" fillId="0" borderId="5" xfId="22" applyFill="1" applyBorder="1" applyAlignment="1">
      <alignment horizontal="center" vertical="center"/>
      <protection/>
    </xf>
    <xf numFmtId="164" fontId="12" fillId="0" borderId="4" xfId="22" applyNumberFormat="1" applyFont="1" applyFill="1" applyBorder="1" applyAlignment="1">
      <alignment vertical="center" wrapText="1"/>
      <protection/>
    </xf>
    <xf numFmtId="164" fontId="12" fillId="0" borderId="5" xfId="22" applyNumberFormat="1" applyFont="1" applyFill="1" applyBorder="1" applyAlignment="1">
      <alignment horizontal="right" vertical="center" wrapText="1"/>
      <protection/>
    </xf>
    <xf numFmtId="0" fontId="16" fillId="0" borderId="5" xfId="21" applyNumberFormat="1" applyFont="1" applyFill="1" applyBorder="1" applyAlignment="1">
      <alignment vertical="center" wrapText="1"/>
    </xf>
    <xf numFmtId="164" fontId="12" fillId="0" borderId="5" xfId="21" applyNumberFormat="1" applyFont="1" applyFill="1" applyBorder="1" applyAlignment="1">
      <alignment horizontal="right" vertical="center" wrapText="1"/>
    </xf>
    <xf numFmtId="0" fontId="12" fillId="0" borderId="0" xfId="22" applyFont="1" applyFill="1" applyAlignment="1">
      <alignment horizontal="right"/>
      <protection/>
    </xf>
    <xf numFmtId="0" fontId="13" fillId="0" borderId="0" xfId="22" applyFont="1" applyFill="1">
      <alignment/>
      <protection/>
    </xf>
    <xf numFmtId="0" fontId="14" fillId="0" borderId="0" xfId="22" applyFont="1" applyFill="1">
      <alignment/>
      <protection/>
    </xf>
    <xf numFmtId="3" fontId="12" fillId="0" borderId="0" xfId="22" applyNumberFormat="1" applyFont="1" applyFill="1" applyAlignment="1">
      <alignment horizontal="right"/>
      <protection/>
    </xf>
    <xf numFmtId="3" fontId="12" fillId="0" borderId="0" xfId="22" applyNumberFormat="1" applyFont="1" applyFill="1">
      <alignment/>
      <protection/>
    </xf>
    <xf numFmtId="3" fontId="12" fillId="0" borderId="0" xfId="22" applyNumberFormat="1" applyFont="1" applyFill="1" applyAlignment="1">
      <alignment horizontal="center"/>
      <protection/>
    </xf>
    <xf numFmtId="0" fontId="15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center"/>
      <protection/>
    </xf>
    <xf numFmtId="0" fontId="17" fillId="0" borderId="0" xfId="22" applyFont="1" applyFill="1">
      <alignment/>
      <protection/>
    </xf>
    <xf numFmtId="182" fontId="16" fillId="0" borderId="0" xfId="22" applyNumberFormat="1" applyFont="1" applyFill="1">
      <alignment/>
      <protection/>
    </xf>
    <xf numFmtId="0" fontId="13" fillId="0" borderId="14" xfId="22" applyNumberFormat="1" applyFont="1" applyFill="1" applyBorder="1" applyAlignment="1">
      <alignment horizontal="left" vertical="top" wrapText="1"/>
      <protection/>
    </xf>
    <xf numFmtId="0" fontId="13" fillId="0" borderId="13" xfId="22" applyNumberFormat="1" applyFont="1" applyFill="1" applyBorder="1" applyAlignment="1">
      <alignment horizontal="left" vertical="top" wrapText="1"/>
      <protection/>
    </xf>
    <xf numFmtId="3" fontId="15" fillId="0" borderId="13" xfId="22" applyNumberFormat="1" applyFont="1" applyFill="1" applyBorder="1" applyAlignment="1">
      <alignment horizontal="center" wrapText="1"/>
      <protection/>
    </xf>
    <xf numFmtId="0" fontId="15" fillId="0" borderId="4" xfId="22" applyFont="1" applyFill="1" applyBorder="1" applyAlignment="1">
      <alignment horizontal="center" wrapText="1"/>
      <protection/>
    </xf>
    <xf numFmtId="0" fontId="14" fillId="0" borderId="12" xfId="22" applyNumberFormat="1" applyFont="1" applyFill="1" applyBorder="1" applyAlignment="1">
      <alignment horizontal="center"/>
      <protection/>
    </xf>
    <xf numFmtId="0" fontId="14" fillId="0" borderId="10" xfId="22" applyNumberFormat="1" applyFont="1" applyFill="1" applyBorder="1" applyAlignment="1">
      <alignment horizontal="center"/>
      <protection/>
    </xf>
    <xf numFmtId="0" fontId="14" fillId="0" borderId="10" xfId="22" applyNumberFormat="1" applyFont="1" applyFill="1" applyBorder="1" applyAlignment="1">
      <alignment horizontal="center" wrapText="1"/>
      <protection/>
    </xf>
    <xf numFmtId="0" fontId="15" fillId="0" borderId="10" xfId="22" applyFont="1" applyFill="1" applyBorder="1" applyAlignment="1">
      <alignment horizontal="center" wrapText="1"/>
      <protection/>
    </xf>
    <xf numFmtId="3" fontId="15" fillId="0" borderId="10" xfId="22" applyNumberFormat="1" applyFont="1" applyFill="1" applyBorder="1" applyAlignment="1">
      <alignment horizontal="center" wrapText="1"/>
      <protection/>
    </xf>
    <xf numFmtId="0" fontId="15" fillId="0" borderId="9" xfId="22" applyFont="1" applyFill="1" applyBorder="1" applyAlignment="1">
      <alignment horizontal="center" wrapText="1"/>
      <protection/>
    </xf>
    <xf numFmtId="0" fontId="15" fillId="0" borderId="10" xfId="22" applyFont="1" applyFill="1" applyBorder="1" applyAlignment="1">
      <alignment horizontal="center"/>
      <protection/>
    </xf>
    <xf numFmtId="0" fontId="10" fillId="0" borderId="5" xfId="22" applyFill="1" applyBorder="1" applyAlignment="1">
      <alignment vertical="center" wrapText="1"/>
      <protection/>
    </xf>
    <xf numFmtId="0" fontId="16" fillId="0" borderId="7" xfId="21" applyFont="1" applyFill="1" applyBorder="1" applyAlignment="1">
      <alignment/>
    </xf>
    <xf numFmtId="0" fontId="16" fillId="0" borderId="5" xfId="21" applyFont="1" applyFill="1" applyBorder="1" applyAlignment="1">
      <alignment/>
    </xf>
    <xf numFmtId="0" fontId="12" fillId="0" borderId="6" xfId="22" applyFont="1" applyFill="1" applyBorder="1" applyAlignment="1" quotePrefix="1">
      <alignment horizontal="left" vertical="center"/>
      <protection/>
    </xf>
    <xf numFmtId="0" fontId="16" fillId="0" borderId="6" xfId="22" applyNumberFormat="1" applyFont="1" applyFill="1" applyBorder="1">
      <alignment/>
      <protection/>
    </xf>
    <xf numFmtId="0" fontId="10" fillId="0" borderId="9" xfId="22" applyFill="1" applyBorder="1" applyAlignment="1">
      <alignment vertical="center" wrapText="1"/>
      <protection/>
    </xf>
    <xf numFmtId="0" fontId="14" fillId="0" borderId="16" xfId="22" applyNumberFormat="1" applyFont="1" applyFill="1" applyBorder="1" applyAlignment="1">
      <alignment horizontal="center"/>
      <protection/>
    </xf>
    <xf numFmtId="164" fontId="15" fillId="0" borderId="9" xfId="22" applyNumberFormat="1" applyFont="1" applyFill="1" applyBorder="1" applyAlignment="1">
      <alignment horizontal="right"/>
      <protection/>
    </xf>
    <xf numFmtId="0" fontId="15" fillId="0" borderId="9" xfId="22" applyFont="1" applyFill="1" applyBorder="1" applyAlignment="1">
      <alignment horizontal="center"/>
      <protection/>
    </xf>
    <xf numFmtId="0" fontId="12" fillId="0" borderId="0" xfId="22" applyFont="1" applyFill="1" applyAlignment="1">
      <alignment/>
      <protection/>
    </xf>
    <xf numFmtId="0" fontId="18" fillId="0" borderId="0" xfId="22" applyFont="1" applyFill="1">
      <alignment/>
      <protection/>
    </xf>
    <xf numFmtId="1" fontId="15" fillId="0" borderId="0" xfId="22" applyNumberFormat="1" applyFont="1" applyFill="1" applyAlignment="1">
      <alignment horizontal="center"/>
      <protection/>
    </xf>
    <xf numFmtId="3" fontId="15" fillId="0" borderId="0" xfId="22" applyNumberFormat="1" applyFont="1" applyFill="1" applyAlignment="1">
      <alignment horizontal="center"/>
      <protection/>
    </xf>
    <xf numFmtId="182" fontId="12" fillId="0" borderId="0" xfId="22" applyNumberFormat="1" applyFont="1" applyFill="1">
      <alignment/>
      <protection/>
    </xf>
    <xf numFmtId="0" fontId="15" fillId="0" borderId="0" xfId="22" applyFont="1" applyFill="1" applyBorder="1" applyAlignment="1">
      <alignment vertical="center"/>
      <protection/>
    </xf>
    <xf numFmtId="0" fontId="18" fillId="0" borderId="14" xfId="22" applyNumberFormat="1" applyFont="1" applyFill="1" applyBorder="1">
      <alignment/>
      <protection/>
    </xf>
    <xf numFmtId="0" fontId="12" fillId="0" borderId="13" xfId="22" applyNumberFormat="1" applyFont="1" applyFill="1" applyBorder="1">
      <alignment/>
      <protection/>
    </xf>
    <xf numFmtId="3" fontId="15" fillId="0" borderId="13" xfId="22" applyNumberFormat="1" applyFont="1" applyFill="1" applyBorder="1" applyAlignment="1">
      <alignment horizontal="center" vertical="center" wrapText="1"/>
      <protection/>
    </xf>
    <xf numFmtId="0" fontId="15" fillId="0" borderId="13" xfId="22" applyFont="1" applyFill="1" applyBorder="1" applyAlignment="1">
      <alignment horizontal="center" vertical="center" wrapText="1"/>
      <protection/>
    </xf>
    <xf numFmtId="1" fontId="15" fillId="0" borderId="4" xfId="22" applyNumberFormat="1" applyFont="1" applyFill="1" applyBorder="1" applyAlignment="1">
      <alignment horizontal="center" vertical="center"/>
      <protection/>
    </xf>
    <xf numFmtId="0" fontId="15" fillId="0" borderId="14" xfId="22" applyFont="1" applyFill="1" applyBorder="1" applyAlignment="1">
      <alignment horizontal="center" vertical="center" wrapText="1"/>
      <protection/>
    </xf>
    <xf numFmtId="1" fontId="15" fillId="0" borderId="4" xfId="22" applyNumberFormat="1" applyFont="1" applyFill="1" applyBorder="1" applyAlignment="1">
      <alignment horizontal="center" vertical="center" wrapText="1"/>
      <protection/>
    </xf>
    <xf numFmtId="3" fontId="15" fillId="0" borderId="4" xfId="22" applyNumberFormat="1" applyFont="1" applyFill="1" applyBorder="1" applyAlignment="1">
      <alignment horizontal="center" vertical="center" wrapText="1"/>
      <protection/>
    </xf>
    <xf numFmtId="0" fontId="15" fillId="0" borderId="17" xfId="22" applyFont="1" applyFill="1" applyBorder="1" applyAlignment="1">
      <alignment horizontal="center" vertical="center" wrapText="1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15" fillId="0" borderId="10" xfId="22" applyFont="1" applyFill="1" applyBorder="1" applyAlignment="1">
      <alignment horizontal="center" vertical="center"/>
      <protection/>
    </xf>
    <xf numFmtId="0" fontId="15" fillId="0" borderId="12" xfId="22" applyNumberFormat="1" applyFont="1" applyFill="1" applyBorder="1" applyAlignment="1">
      <alignment horizontal="center" vertical="center"/>
      <protection/>
    </xf>
    <xf numFmtId="0" fontId="15" fillId="0" borderId="10" xfId="22" applyNumberFormat="1" applyFont="1" applyFill="1" applyBorder="1" applyAlignment="1">
      <alignment horizontal="center" vertical="center"/>
      <protection/>
    </xf>
    <xf numFmtId="0" fontId="12" fillId="0" borderId="10" xfId="22" applyFont="1" applyFill="1" applyBorder="1" applyAlignment="1">
      <alignment horizontal="center" vertical="center" wrapText="1"/>
      <protection/>
    </xf>
    <xf numFmtId="0" fontId="15" fillId="0" borderId="10" xfId="22" applyFont="1" applyFill="1" applyBorder="1" applyAlignment="1">
      <alignment horizontal="center" vertical="center" wrapText="1"/>
      <protection/>
    </xf>
    <xf numFmtId="0" fontId="15" fillId="0" borderId="0" xfId="22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1" fontId="15" fillId="0" borderId="5" xfId="22" applyNumberFormat="1" applyFont="1" applyFill="1" applyBorder="1" applyAlignment="1">
      <alignment horizontal="center"/>
      <protection/>
    </xf>
    <xf numFmtId="0" fontId="15" fillId="0" borderId="6" xfId="22" applyFont="1" applyFill="1" applyBorder="1" applyAlignment="1">
      <alignment horizontal="center" wrapText="1"/>
      <protection/>
    </xf>
    <xf numFmtId="1" fontId="12" fillId="0" borderId="5" xfId="22" applyNumberFormat="1" applyFont="1" applyFill="1" applyBorder="1" applyAlignment="1">
      <alignment horizontal="center" vertical="center" wrapText="1"/>
      <protection/>
    </xf>
    <xf numFmtId="0" fontId="12" fillId="0" borderId="18" xfId="22" applyFont="1" applyFill="1" applyBorder="1" applyAlignment="1">
      <alignment horizontal="center" vertical="center" wrapText="1"/>
      <protection/>
    </xf>
    <xf numFmtId="164" fontId="11" fillId="0" borderId="0" xfId="21" applyNumberFormat="1" applyFill="1" applyBorder="1" applyAlignment="1">
      <alignment/>
    </xf>
    <xf numFmtId="3" fontId="15" fillId="0" borderId="19" xfId="22" applyNumberFormat="1" applyFont="1" applyFill="1" applyBorder="1" applyAlignment="1">
      <alignment horizontal="center"/>
      <protection/>
    </xf>
    <xf numFmtId="3" fontId="15" fillId="0" borderId="20" xfId="22" applyNumberFormat="1" applyFont="1" applyFill="1" applyBorder="1" applyAlignment="1">
      <alignment horizontal="center"/>
      <protection/>
    </xf>
    <xf numFmtId="41" fontId="15" fillId="0" borderId="18" xfId="22" applyNumberFormat="1" applyFont="1" applyFill="1" applyBorder="1" applyAlignment="1">
      <alignment horizontal="center"/>
      <protection/>
    </xf>
    <xf numFmtId="3" fontId="15" fillId="0" borderId="21" xfId="22" applyNumberFormat="1" applyFont="1" applyFill="1" applyBorder="1" applyAlignment="1">
      <alignment horizontal="center"/>
      <protection/>
    </xf>
    <xf numFmtId="3" fontId="15" fillId="0" borderId="18" xfId="22" applyNumberFormat="1" applyFont="1" applyFill="1" applyBorder="1" applyAlignment="1">
      <alignment horizontal="center"/>
      <protection/>
    </xf>
    <xf numFmtId="0" fontId="12" fillId="0" borderId="18" xfId="22" applyFont="1" applyFill="1" applyBorder="1" applyAlignment="1">
      <alignment horizontal="center"/>
      <protection/>
    </xf>
    <xf numFmtId="0" fontId="15" fillId="0" borderId="18" xfId="22" applyFont="1" applyFill="1" applyBorder="1" applyAlignment="1">
      <alignment horizontal="center"/>
      <protection/>
    </xf>
    <xf numFmtId="3" fontId="15" fillId="0" borderId="22" xfId="22" applyNumberFormat="1" applyFont="1" applyFill="1" applyBorder="1" applyAlignment="1">
      <alignment horizontal="center"/>
      <protection/>
    </xf>
    <xf numFmtId="3" fontId="15" fillId="0" borderId="23" xfId="22" applyNumberFormat="1" applyFont="1" applyFill="1" applyBorder="1" applyAlignment="1">
      <alignment horizontal="center"/>
      <protection/>
    </xf>
    <xf numFmtId="41" fontId="15" fillId="0" borderId="24" xfId="22" applyNumberFormat="1" applyFont="1" applyFill="1" applyBorder="1" applyAlignment="1">
      <alignment horizontal="center"/>
      <protection/>
    </xf>
    <xf numFmtId="3" fontId="15" fillId="0" borderId="25" xfId="22" applyNumberFormat="1" applyFont="1" applyFill="1" applyBorder="1" applyAlignment="1">
      <alignment horizontal="center"/>
      <protection/>
    </xf>
    <xf numFmtId="3" fontId="15" fillId="0" borderId="24" xfId="22" applyNumberFormat="1" applyFont="1" applyFill="1" applyBorder="1" applyAlignment="1">
      <alignment horizontal="center"/>
      <protection/>
    </xf>
    <xf numFmtId="0" fontId="12" fillId="0" borderId="6" xfId="22" applyFont="1" applyFill="1" applyBorder="1" applyAlignment="1" quotePrefix="1">
      <alignment vertical="center" wrapText="1"/>
      <protection/>
    </xf>
    <xf numFmtId="0" fontId="10" fillId="0" borderId="6" xfId="22" applyFill="1" applyBorder="1" applyAlignment="1">
      <alignment vertical="center" wrapText="1"/>
      <protection/>
    </xf>
    <xf numFmtId="3" fontId="15" fillId="0" borderId="26" xfId="22" applyNumberFormat="1" applyFont="1" applyFill="1" applyBorder="1" applyAlignment="1">
      <alignment horizontal="center"/>
      <protection/>
    </xf>
    <xf numFmtId="3" fontId="15" fillId="0" borderId="0" xfId="22" applyNumberFormat="1" applyFont="1" applyFill="1" applyBorder="1" applyAlignment="1">
      <alignment horizontal="center"/>
      <protection/>
    </xf>
    <xf numFmtId="41" fontId="15" fillId="0" borderId="5" xfId="22" applyNumberFormat="1" applyFont="1" applyFill="1" applyBorder="1" applyAlignment="1">
      <alignment horizontal="center"/>
      <protection/>
    </xf>
    <xf numFmtId="3" fontId="15" fillId="0" borderId="6" xfId="22" applyNumberFormat="1" applyFont="1" applyFill="1" applyBorder="1" applyAlignment="1">
      <alignment horizontal="center"/>
      <protection/>
    </xf>
    <xf numFmtId="3" fontId="15" fillId="0" borderId="5" xfId="22" applyNumberFormat="1" applyFont="1" applyFill="1" applyBorder="1" applyAlignment="1">
      <alignment horizontal="center"/>
      <protection/>
    </xf>
    <xf numFmtId="3" fontId="15" fillId="0" borderId="27" xfId="22" applyNumberFormat="1" applyFont="1" applyFill="1" applyBorder="1" applyAlignment="1">
      <alignment horizontal="center"/>
      <protection/>
    </xf>
    <xf numFmtId="3" fontId="15" fillId="0" borderId="1" xfId="22" applyNumberFormat="1" applyFont="1" applyFill="1" applyBorder="1" applyAlignment="1">
      <alignment horizontal="center"/>
      <protection/>
    </xf>
    <xf numFmtId="41" fontId="15" fillId="0" borderId="28" xfId="22" applyNumberFormat="1" applyFont="1" applyFill="1" applyBorder="1" applyAlignment="1">
      <alignment horizontal="center"/>
      <protection/>
    </xf>
    <xf numFmtId="3" fontId="15" fillId="0" borderId="29" xfId="22" applyNumberFormat="1" applyFont="1" applyFill="1" applyBorder="1" applyAlignment="1">
      <alignment horizontal="center"/>
      <protection/>
    </xf>
    <xf numFmtId="3" fontId="15" fillId="0" borderId="28" xfId="22" applyNumberFormat="1" applyFont="1" applyFill="1" applyBorder="1" applyAlignment="1">
      <alignment horizontal="center"/>
      <protection/>
    </xf>
    <xf numFmtId="3" fontId="12" fillId="0" borderId="20" xfId="22" applyNumberFormat="1" applyFont="1" applyFill="1" applyBorder="1" applyAlignment="1">
      <alignment horizontal="center"/>
      <protection/>
    </xf>
    <xf numFmtId="0" fontId="12" fillId="0" borderId="6" xfId="22" applyNumberFormat="1" applyFont="1" applyFill="1" applyBorder="1" applyAlignment="1">
      <alignment vertical="center" wrapText="1"/>
      <protection/>
    </xf>
    <xf numFmtId="3" fontId="15" fillId="0" borderId="22" xfId="22" applyNumberFormat="1" applyFont="1" applyFill="1" applyBorder="1" applyAlignment="1">
      <alignment horizontal="center" vertical="center" wrapText="1"/>
      <protection/>
    </xf>
    <xf numFmtId="3" fontId="15" fillId="0" borderId="25" xfId="22" applyNumberFormat="1" applyFont="1" applyFill="1" applyBorder="1" applyAlignment="1">
      <alignment horizontal="center" vertical="center" wrapText="1"/>
      <protection/>
    </xf>
    <xf numFmtId="3" fontId="15" fillId="0" borderId="23" xfId="22" applyNumberFormat="1" applyFont="1" applyFill="1" applyBorder="1" applyAlignment="1">
      <alignment horizontal="center" vertical="center" wrapText="1"/>
      <protection/>
    </xf>
    <xf numFmtId="3" fontId="15" fillId="0" borderId="30" xfId="22" applyNumberFormat="1" applyFont="1" applyFill="1" applyBorder="1" applyAlignment="1">
      <alignment horizontal="center" wrapText="1"/>
      <protection/>
    </xf>
    <xf numFmtId="41" fontId="15" fillId="0" borderId="24" xfId="22" applyNumberFormat="1" applyFont="1" applyFill="1" applyBorder="1" applyAlignment="1">
      <alignment horizontal="center" vertical="center" wrapText="1"/>
      <protection/>
    </xf>
    <xf numFmtId="3" fontId="15" fillId="0" borderId="24" xfId="22" applyNumberFormat="1" applyFont="1" applyFill="1" applyBorder="1" applyAlignment="1">
      <alignment horizontal="center" vertical="center" wrapText="1"/>
      <protection/>
    </xf>
    <xf numFmtId="0" fontId="15" fillId="0" borderId="24" xfId="22" applyFont="1" applyFill="1" applyBorder="1" applyAlignment="1">
      <alignment horizontal="center" vertical="center" wrapText="1"/>
      <protection/>
    </xf>
    <xf numFmtId="3" fontId="15" fillId="0" borderId="27" xfId="22" applyNumberFormat="1" applyFont="1" applyFill="1" applyBorder="1" applyAlignment="1">
      <alignment horizontal="center" vertical="center" wrapText="1"/>
      <protection/>
    </xf>
    <xf numFmtId="3" fontId="15" fillId="0" borderId="29" xfId="22" applyNumberFormat="1" applyFont="1" applyFill="1" applyBorder="1" applyAlignment="1">
      <alignment horizontal="center" vertical="center" wrapText="1"/>
      <protection/>
    </xf>
    <xf numFmtId="3" fontId="15" fillId="0" borderId="1" xfId="22" applyNumberFormat="1" applyFont="1" applyFill="1" applyBorder="1" applyAlignment="1">
      <alignment horizontal="center" vertical="center" wrapText="1"/>
      <protection/>
    </xf>
    <xf numFmtId="3" fontId="15" fillId="0" borderId="31" xfId="22" applyNumberFormat="1" applyFont="1" applyFill="1" applyBorder="1" applyAlignment="1">
      <alignment horizontal="center" wrapText="1"/>
      <protection/>
    </xf>
    <xf numFmtId="41" fontId="15" fillId="0" borderId="28" xfId="22" applyNumberFormat="1" applyFont="1" applyFill="1" applyBorder="1" applyAlignment="1">
      <alignment horizontal="center" vertical="center" wrapText="1"/>
      <protection/>
    </xf>
    <xf numFmtId="3" fontId="15" fillId="0" borderId="28" xfId="22" applyNumberFormat="1" applyFont="1" applyFill="1" applyBorder="1" applyAlignment="1">
      <alignment horizontal="center" vertical="center" wrapText="1"/>
      <protection/>
    </xf>
    <xf numFmtId="0" fontId="15" fillId="0" borderId="28" xfId="22" applyFont="1" applyFill="1" applyBorder="1" applyAlignment="1">
      <alignment horizontal="center" vertical="center" wrapText="1"/>
      <protection/>
    </xf>
    <xf numFmtId="41" fontId="15" fillId="0" borderId="18" xfId="22" applyNumberFormat="1" applyFont="1" applyFill="1" applyBorder="1" applyAlignment="1">
      <alignment horizontal="center" vertical="center"/>
      <protection/>
    </xf>
    <xf numFmtId="3" fontId="15" fillId="0" borderId="21" xfId="22" applyNumberFormat="1" applyFont="1" applyFill="1" applyBorder="1" applyAlignment="1">
      <alignment horizontal="center" vertical="center"/>
      <protection/>
    </xf>
    <xf numFmtId="3" fontId="15" fillId="0" borderId="18" xfId="22" applyNumberFormat="1" applyFont="1" applyFill="1" applyBorder="1" applyAlignment="1">
      <alignment horizontal="center" vertical="center"/>
      <protection/>
    </xf>
    <xf numFmtId="0" fontId="15" fillId="0" borderId="18" xfId="22" applyFont="1" applyFill="1" applyBorder="1" applyAlignment="1">
      <alignment horizontal="center" vertical="center"/>
      <protection/>
    </xf>
    <xf numFmtId="0" fontId="12" fillId="0" borderId="12" xfId="22" applyFont="1" applyFill="1" applyBorder="1">
      <alignment/>
      <protection/>
    </xf>
    <xf numFmtId="0" fontId="12" fillId="0" borderId="10" xfId="22" applyNumberFormat="1" applyFont="1" applyFill="1" applyBorder="1">
      <alignment/>
      <protection/>
    </xf>
    <xf numFmtId="164" fontId="12" fillId="0" borderId="10" xfId="22" applyNumberFormat="1" applyFont="1" applyFill="1" applyBorder="1">
      <alignment/>
      <protection/>
    </xf>
    <xf numFmtId="3" fontId="15" fillId="0" borderId="9" xfId="22" applyNumberFormat="1" applyFont="1" applyFill="1" applyBorder="1" applyAlignment="1">
      <alignment horizontal="center"/>
      <protection/>
    </xf>
    <xf numFmtId="3" fontId="15" fillId="0" borderId="10" xfId="22" applyNumberFormat="1" applyFont="1" applyFill="1" applyBorder="1" applyAlignment="1">
      <alignment horizontal="center"/>
      <protection/>
    </xf>
    <xf numFmtId="41" fontId="15" fillId="0" borderId="9" xfId="22" applyNumberFormat="1" applyFont="1" applyFill="1" applyBorder="1" applyAlignment="1">
      <alignment horizontal="center"/>
      <protection/>
    </xf>
    <xf numFmtId="3" fontId="15" fillId="0" borderId="32" xfId="22" applyNumberFormat="1" applyFont="1" applyFill="1" applyBorder="1" applyAlignment="1">
      <alignment horizontal="center"/>
      <protection/>
    </xf>
    <xf numFmtId="0" fontId="15" fillId="0" borderId="0" xfId="22" applyFont="1" applyFill="1" applyBorder="1" applyAlignment="1">
      <alignment/>
      <protection/>
    </xf>
    <xf numFmtId="0" fontId="15" fillId="0" borderId="14" xfId="22" applyNumberFormat="1" applyFont="1" applyFill="1" applyBorder="1" applyAlignment="1">
      <alignment horizontal="center" vertical="center"/>
      <protection/>
    </xf>
    <xf numFmtId="164" fontId="15" fillId="0" borderId="3" xfId="22" applyNumberFormat="1" applyFont="1" applyFill="1" applyBorder="1" applyAlignment="1">
      <alignment horizontal="center" vertical="center"/>
      <protection/>
    </xf>
    <xf numFmtId="164" fontId="15" fillId="0" borderId="13" xfId="22" applyNumberFormat="1" applyFont="1" applyFill="1" applyBorder="1">
      <alignment/>
      <protection/>
    </xf>
    <xf numFmtId="3" fontId="15" fillId="0" borderId="13" xfId="22" applyNumberFormat="1" applyFont="1" applyFill="1" applyBorder="1" applyAlignment="1">
      <alignment horizontal="center"/>
      <protection/>
    </xf>
    <xf numFmtId="3" fontId="15" fillId="0" borderId="4" xfId="22" applyNumberFormat="1" applyFont="1" applyFill="1" applyBorder="1" applyAlignment="1">
      <alignment horizontal="center"/>
      <protection/>
    </xf>
    <xf numFmtId="0" fontId="15" fillId="0" borderId="28" xfId="22" applyFont="1" applyFill="1" applyBorder="1" applyAlignment="1">
      <alignment horizontal="center"/>
      <protection/>
    </xf>
    <xf numFmtId="0" fontId="15" fillId="0" borderId="12" xfId="22" applyNumberFormat="1" applyFont="1" applyFill="1" applyBorder="1" applyAlignment="1">
      <alignment horizontal="center" vertical="center"/>
      <protection/>
    </xf>
    <xf numFmtId="164" fontId="15" fillId="0" borderId="8" xfId="22" applyNumberFormat="1" applyFont="1" applyFill="1" applyBorder="1" applyAlignment="1">
      <alignment horizontal="center" vertical="center"/>
      <protection/>
    </xf>
    <xf numFmtId="3" fontId="15" fillId="0" borderId="0" xfId="22" applyNumberFormat="1" applyFont="1" applyFill="1" applyBorder="1" applyAlignment="1">
      <alignment horizontal="center" vertical="center"/>
      <protection/>
    </xf>
    <xf numFmtId="1" fontId="15" fillId="0" borderId="9" xfId="22" applyNumberFormat="1" applyFont="1" applyFill="1" applyBorder="1" applyAlignment="1">
      <alignment horizontal="center"/>
      <protection/>
    </xf>
    <xf numFmtId="0" fontId="15" fillId="0" borderId="12" xfId="22" applyFont="1" applyFill="1" applyBorder="1" applyAlignment="1">
      <alignment horizontal="center" wrapText="1"/>
      <protection/>
    </xf>
    <xf numFmtId="1" fontId="15" fillId="0" borderId="9" xfId="22" applyNumberFormat="1" applyFont="1" applyFill="1" applyBorder="1" applyAlignment="1">
      <alignment horizontal="center" wrapText="1"/>
      <protection/>
    </xf>
    <xf numFmtId="3" fontId="15" fillId="0" borderId="9" xfId="22" applyNumberFormat="1" applyFont="1" applyFill="1" applyBorder="1" applyAlignment="1">
      <alignment horizontal="center" vertical="center"/>
      <protection/>
    </xf>
    <xf numFmtId="0" fontId="15" fillId="0" borderId="32" xfId="22" applyFont="1" applyFill="1" applyBorder="1" applyAlignment="1">
      <alignment horizontal="center" vertical="center"/>
      <protection/>
    </xf>
    <xf numFmtId="1" fontId="15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/>
      <protection/>
    </xf>
    <xf numFmtId="0" fontId="19" fillId="0" borderId="0" xfId="22" applyFont="1" applyFill="1">
      <alignment/>
      <protection/>
    </xf>
    <xf numFmtId="3" fontId="10" fillId="0" borderId="0" xfId="22" applyNumberFormat="1" applyFont="1" applyFill="1">
      <alignment/>
      <protection/>
    </xf>
    <xf numFmtId="0" fontId="10" fillId="0" borderId="0" xfId="22" applyFill="1">
      <alignment/>
      <protection/>
    </xf>
    <xf numFmtId="0" fontId="20" fillId="0" borderId="0" xfId="22" applyFont="1" applyFill="1">
      <alignment/>
      <protection/>
    </xf>
    <xf numFmtId="0" fontId="20" fillId="0" borderId="0" xfId="22" applyFont="1" applyFill="1" applyBorder="1" applyAlignment="1">
      <alignment/>
      <protection/>
    </xf>
    <xf numFmtId="0" fontId="20" fillId="0" borderId="0" xfId="22" applyFont="1" applyFill="1" applyBorder="1">
      <alignment/>
      <protection/>
    </xf>
    <xf numFmtId="0" fontId="20" fillId="0" borderId="0" xfId="22" applyNumberFormat="1" applyFont="1" applyFill="1" applyBorder="1" quotePrefix="1">
      <alignment/>
      <protection/>
    </xf>
    <xf numFmtId="3" fontId="10" fillId="0" borderId="0" xfId="22" applyNumberFormat="1" applyFill="1" applyBorder="1">
      <alignment/>
      <protection/>
    </xf>
    <xf numFmtId="0" fontId="20" fillId="0" borderId="0" xfId="22" applyFont="1" applyFill="1" applyBorder="1" applyAlignment="1">
      <alignment vertical="center"/>
      <protection/>
    </xf>
    <xf numFmtId="0" fontId="21" fillId="0" borderId="13" xfId="22" applyNumberFormat="1" applyFont="1" applyFill="1" applyBorder="1" quotePrefix="1">
      <alignment/>
      <protection/>
    </xf>
    <xf numFmtId="3" fontId="22" fillId="0" borderId="13" xfId="22" applyNumberFormat="1" applyFont="1" applyFill="1" applyBorder="1">
      <alignment/>
      <protection/>
    </xf>
    <xf numFmtId="0" fontId="15" fillId="0" borderId="13" xfId="22" applyFont="1" applyFill="1" applyBorder="1" applyAlignment="1">
      <alignment horizontal="center"/>
      <protection/>
    </xf>
    <xf numFmtId="0" fontId="15" fillId="0" borderId="3" xfId="22" applyFont="1" applyFill="1" applyBorder="1" applyAlignment="1">
      <alignment horizont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20" fillId="0" borderId="1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3" fontId="15" fillId="0" borderId="10" xfId="22" applyNumberFormat="1" applyFont="1" applyFill="1" applyBorder="1" applyAlignment="1">
      <alignment horizontal="center" vertical="center" wrapText="1"/>
      <protection/>
    </xf>
    <xf numFmtId="0" fontId="12" fillId="0" borderId="10" xfId="22" applyFont="1" applyFill="1" applyBorder="1" applyAlignment="1">
      <alignment horizontal="center"/>
      <protection/>
    </xf>
    <xf numFmtId="0" fontId="15" fillId="0" borderId="10" xfId="22" applyFont="1" applyFill="1" applyBorder="1" applyAlignment="1">
      <alignment horizontal="center"/>
      <protection/>
    </xf>
    <xf numFmtId="0" fontId="12" fillId="0" borderId="8" xfId="22" applyFont="1" applyFill="1" applyBorder="1" applyAlignment="1">
      <alignment horizontal="center"/>
      <protection/>
    </xf>
    <xf numFmtId="0" fontId="22" fillId="0" borderId="0" xfId="22" applyFont="1" applyFill="1" applyBorder="1" applyAlignment="1">
      <alignment vertical="center"/>
      <protection/>
    </xf>
    <xf numFmtId="164" fontId="12" fillId="0" borderId="0" xfId="22" applyNumberFormat="1" applyFont="1" applyFill="1" applyBorder="1" applyAlignment="1">
      <alignment horizontal="right" vertical="center"/>
      <protection/>
    </xf>
    <xf numFmtId="164" fontId="15" fillId="0" borderId="0" xfId="22" applyNumberFormat="1" applyFont="1" applyFill="1" applyBorder="1" applyAlignment="1">
      <alignment horizontal="right" vertical="center"/>
      <protection/>
    </xf>
    <xf numFmtId="0" fontId="12" fillId="0" borderId="0" xfId="22" applyNumberFormat="1" applyFont="1" applyFill="1" applyBorder="1" applyAlignment="1">
      <alignment horizontal="left" vertical="center"/>
      <protection/>
    </xf>
    <xf numFmtId="0" fontId="12" fillId="0" borderId="10" xfId="22" applyNumberFormat="1" applyFont="1" applyFill="1" applyBorder="1" applyAlignment="1">
      <alignment horizontal="left" vertical="center"/>
      <protection/>
    </xf>
    <xf numFmtId="164" fontId="12" fillId="0" borderId="0" xfId="22" applyNumberFormat="1" applyFont="1" applyFill="1" applyBorder="1" applyAlignment="1">
      <alignment horizontal="right"/>
      <protection/>
    </xf>
    <xf numFmtId="164" fontId="15" fillId="0" borderId="0" xfId="22" applyNumberFormat="1" applyFont="1" applyFill="1" applyBorder="1" applyAlignment="1">
      <alignment horizontal="right"/>
      <protection/>
    </xf>
    <xf numFmtId="0" fontId="22" fillId="0" borderId="0" xfId="22" applyFont="1" applyFill="1" applyBorder="1">
      <alignment/>
      <protection/>
    </xf>
    <xf numFmtId="0" fontId="10" fillId="0" borderId="0" xfId="22" applyFill="1" applyBorder="1">
      <alignment/>
      <protection/>
    </xf>
    <xf numFmtId="0" fontId="10" fillId="0" borderId="0" xfId="22" applyFont="1" applyFill="1" applyBorder="1" applyAlignment="1">
      <alignment/>
      <protection/>
    </xf>
    <xf numFmtId="0" fontId="15" fillId="0" borderId="11" xfId="22" applyNumberFormat="1" applyFont="1" applyFill="1" applyBorder="1" applyAlignment="1">
      <alignment horizontal="center" vertical="center"/>
      <protection/>
    </xf>
    <xf numFmtId="164" fontId="15" fillId="0" borderId="33" xfId="22" applyNumberFormat="1" applyFont="1" applyFill="1" applyBorder="1" applyAlignment="1">
      <alignment horizontal="right"/>
      <protection/>
    </xf>
    <xf numFmtId="164" fontId="15" fillId="0" borderId="34" xfId="22" applyNumberFormat="1" applyFont="1" applyFill="1" applyBorder="1" applyAlignment="1">
      <alignment horizontal="right"/>
      <protection/>
    </xf>
    <xf numFmtId="0" fontId="21" fillId="0" borderId="0" xfId="22" applyNumberFormat="1" applyFont="1" applyFill="1" applyBorder="1" applyAlignment="1">
      <alignment horizontal="center" vertical="center"/>
      <protection/>
    </xf>
    <xf numFmtId="3" fontId="21" fillId="0" borderId="0" xfId="22" applyNumberFormat="1" applyFont="1" applyFill="1" applyBorder="1" applyAlignment="1">
      <alignment horizontal="right"/>
      <protection/>
    </xf>
    <xf numFmtId="0" fontId="22" fillId="0" borderId="0" xfId="22" applyFont="1" applyFill="1">
      <alignment/>
      <protection/>
    </xf>
    <xf numFmtId="3" fontId="2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Font="1" applyFill="1">
      <alignment/>
      <protection/>
    </xf>
    <xf numFmtId="0" fontId="10" fillId="0" borderId="0" xfId="22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Business Ready Community Program Database" xfId="21"/>
    <cellStyle name="Normal_Business Ready Community Program Databas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A\TEMP\DON\dist%20to%20local%20govts%20all%20actual%20Don%200215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ment-Ready\BRC\Business%20Ready%20Community%20Program%20Databa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ment-Ready\BRC\BRC%20PROJECT%20FILES\BRC%20PROGRAM%20FILES\Recommendations\GY2005\SLIB%2006-23-05\Staff%20Rec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vestment-Ready\BRC\Business%20Ready%20Community%20Program%20Databa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olling%20Hills%20Glf%20GY0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&amp;tdiff"/>
      <sheetName val="countydiff"/>
      <sheetName val="county0708hard 2006"/>
      <sheetName val="county0708hard"/>
      <sheetName val="sec 319 city town lands"/>
      <sheetName val="county &amp; city_town 316 lands"/>
      <sheetName val="county &amp; city_town 316 lands hy"/>
      <sheetName val="305 hypo"/>
      <sheetName val="305 (2)"/>
      <sheetName val="305"/>
      <sheetName val="305 before sort"/>
      <sheetName val="pop"/>
      <sheetName val="c&amp;t 2005 hypo"/>
      <sheetName val="total c&amp;t hypo"/>
      <sheetName val="total c&amp;t SF1"/>
      <sheetName val="fy05"/>
      <sheetName val="FY04"/>
      <sheetName val="county SF 1"/>
      <sheetName val="county JAC"/>
      <sheetName val="county hypo"/>
      <sheetName val="county05"/>
      <sheetName val="county04"/>
    </sheetNames>
    <sheetDataSet>
      <sheetData sheetId="21">
        <row r="10">
          <cell r="A10" t="str">
            <v>ALBANY</v>
          </cell>
          <cell r="C10">
            <v>32014</v>
          </cell>
          <cell r="D10">
            <v>0.06483427909482323</v>
          </cell>
          <cell r="F10">
            <v>58695.65217391304</v>
          </cell>
          <cell r="G10">
            <v>495982.2350753977</v>
          </cell>
          <cell r="H10">
            <v>554677.8872493107</v>
          </cell>
        </row>
        <row r="11">
          <cell r="A11" t="str">
            <v>BIG HORN</v>
          </cell>
          <cell r="C11">
            <v>11461</v>
          </cell>
          <cell r="D11">
            <v>0.023210647613724274</v>
          </cell>
          <cell r="F11">
            <v>58695.65217391304</v>
          </cell>
          <cell r="G11">
            <v>177561.4542449907</v>
          </cell>
          <cell r="H11">
            <v>236257.10641890374</v>
          </cell>
        </row>
        <row r="12">
          <cell r="A12" t="str">
            <v>CAMPBELL</v>
          </cell>
          <cell r="C12">
            <v>33698</v>
          </cell>
          <cell r="D12">
            <v>0.06824469097698985</v>
          </cell>
          <cell r="F12">
            <v>58695.65217391304</v>
          </cell>
          <cell r="G12">
            <v>522071.8859739723</v>
          </cell>
          <cell r="H12">
            <v>580767.5381478854</v>
          </cell>
        </row>
        <row r="13">
          <cell r="A13" t="str">
            <v>CARBON</v>
          </cell>
          <cell r="C13">
            <v>15639</v>
          </cell>
          <cell r="D13">
            <v>0.031671871392638856</v>
          </cell>
          <cell r="F13">
            <v>58695.65217391304</v>
          </cell>
          <cell r="G13">
            <v>242289.81615368725</v>
          </cell>
          <cell r="H13">
            <v>300985.4683276003</v>
          </cell>
        </row>
        <row r="14">
          <cell r="A14" t="str">
            <v>CONVERSE</v>
          </cell>
          <cell r="C14">
            <v>12052</v>
          </cell>
          <cell r="D14">
            <v>0.02440753206880769</v>
          </cell>
          <cell r="F14">
            <v>58695.65217391304</v>
          </cell>
          <cell r="G14">
            <v>186717.62032637885</v>
          </cell>
          <cell r="H14">
            <v>245413.27250029187</v>
          </cell>
        </row>
        <row r="15">
          <cell r="A15" t="str">
            <v>CROOK</v>
          </cell>
          <cell r="C15">
            <v>5887</v>
          </cell>
          <cell r="D15">
            <v>0.011922265291160876</v>
          </cell>
          <cell r="F15">
            <v>58695.65217391304</v>
          </cell>
          <cell r="G15">
            <v>91205.3294773807</v>
          </cell>
          <cell r="H15">
            <v>149900.98165129375</v>
          </cell>
        </row>
        <row r="16">
          <cell r="A16" t="str">
            <v>FREMONT</v>
          </cell>
          <cell r="C16">
            <v>35804</v>
          </cell>
          <cell r="D16">
            <v>0.07250973101490131</v>
          </cell>
          <cell r="F16">
            <v>58695.65217391304</v>
          </cell>
          <cell r="G16">
            <v>554699.4422639951</v>
          </cell>
          <cell r="H16">
            <v>613395.0944379081</v>
          </cell>
        </row>
        <row r="17">
          <cell r="A17" t="str">
            <v>GOSHEN</v>
          </cell>
          <cell r="C17">
            <v>12538</v>
          </cell>
          <cell r="D17">
            <v>0.025391772077556492</v>
          </cell>
          <cell r="F17">
            <v>58695.65217391304</v>
          </cell>
          <cell r="G17">
            <v>194247.05639330717</v>
          </cell>
          <cell r="H17">
            <v>252942.7085672202</v>
          </cell>
        </row>
        <row r="18">
          <cell r="A18" t="str">
            <v>HOT SPRINGS</v>
          </cell>
          <cell r="C18">
            <v>4882</v>
          </cell>
          <cell r="D18">
            <v>0.009886954161958112</v>
          </cell>
          <cell r="F18">
            <v>58695.65217391304</v>
          </cell>
          <cell r="G18">
            <v>75635.19933897955</v>
          </cell>
          <cell r="H18">
            <v>134330.85151289258</v>
          </cell>
        </row>
        <row r="19">
          <cell r="A19" t="str">
            <v>JOHNSON</v>
          </cell>
          <cell r="C19">
            <v>7075</v>
          </cell>
          <cell r="D19">
            <v>0.014328185312546832</v>
          </cell>
          <cell r="F19">
            <v>58695.65217391304</v>
          </cell>
          <cell r="G19">
            <v>109610.61764098327</v>
          </cell>
          <cell r="H19">
            <v>168306.2698148963</v>
          </cell>
        </row>
        <row r="20">
          <cell r="A20" t="str">
            <v>LARAMIE</v>
          </cell>
          <cell r="C20">
            <v>81607</v>
          </cell>
          <cell r="D20">
            <v>0.16526928887646775</v>
          </cell>
          <cell r="F20">
            <v>58695.65217391304</v>
          </cell>
          <cell r="G20">
            <v>1264310.0599049781</v>
          </cell>
          <cell r="H20">
            <v>1323005.7120788912</v>
          </cell>
        </row>
        <row r="21">
          <cell r="A21" t="str">
            <v>LINCOLN</v>
          </cell>
          <cell r="C21">
            <v>14573</v>
          </cell>
          <cell r="D21">
            <v>0.029513023966041694</v>
          </cell>
          <cell r="F21">
            <v>58695.65217391304</v>
          </cell>
          <cell r="G21">
            <v>225774.63334021895</v>
          </cell>
          <cell r="H21">
            <v>284470.285514132</v>
          </cell>
        </row>
        <row r="22">
          <cell r="A22" t="str">
            <v>NATRONA</v>
          </cell>
          <cell r="C22">
            <v>66533</v>
          </cell>
          <cell r="D22">
            <v>0.13474164712362946</v>
          </cell>
          <cell r="F22">
            <v>58695.65217391304</v>
          </cell>
          <cell r="G22">
            <v>1030773.6004957653</v>
          </cell>
          <cell r="H22">
            <v>1089469.2526696783</v>
          </cell>
        </row>
        <row r="23">
          <cell r="A23" t="str">
            <v>NIOBRARA</v>
          </cell>
          <cell r="C23">
            <v>2407</v>
          </cell>
          <cell r="D23">
            <v>0.004874620784070703</v>
          </cell>
          <cell r="F23">
            <v>58695.65217391304</v>
          </cell>
          <cell r="G23">
            <v>37290.84899814088</v>
          </cell>
          <cell r="H23">
            <v>95986.50117205392</v>
          </cell>
        </row>
        <row r="24">
          <cell r="A24" t="str">
            <v>PARK</v>
          </cell>
          <cell r="C24">
            <v>25786</v>
          </cell>
          <cell r="D24">
            <v>0.05222142564937564</v>
          </cell>
          <cell r="F24">
            <v>58695.65217391304</v>
          </cell>
          <cell r="G24">
            <v>399493.9062177236</v>
          </cell>
          <cell r="H24">
            <v>458189.55839163664</v>
          </cell>
        </row>
        <row r="25">
          <cell r="A25" t="str">
            <v>PLATTE</v>
          </cell>
          <cell r="C25">
            <v>8807</v>
          </cell>
          <cell r="D25">
            <v>0.017835806084466426</v>
          </cell>
          <cell r="F25">
            <v>58695.65217391304</v>
          </cell>
          <cell r="G25">
            <v>136443.91654616816</v>
          </cell>
          <cell r="H25">
            <v>195139.56872008118</v>
          </cell>
        </row>
        <row r="26">
          <cell r="A26" t="str">
            <v>SHERIDAN</v>
          </cell>
          <cell r="C26">
            <v>26560</v>
          </cell>
          <cell r="D26">
            <v>0.053788918996642246</v>
          </cell>
          <cell r="F26">
            <v>58695.65217391304</v>
          </cell>
          <cell r="G26">
            <v>411485.23032431316</v>
          </cell>
          <cell r="H26">
            <v>470180.8824982262</v>
          </cell>
        </row>
        <row r="27">
          <cell r="A27" t="str">
            <v>SUBLETTE</v>
          </cell>
          <cell r="C27">
            <v>5920</v>
          </cell>
          <cell r="D27">
            <v>0.011989096402866042</v>
          </cell>
          <cell r="F27">
            <v>58695.65217391304</v>
          </cell>
          <cell r="G27">
            <v>91716.58748192522</v>
          </cell>
          <cell r="H27">
            <v>150412.23965583826</v>
          </cell>
        </row>
        <row r="28">
          <cell r="A28" t="str">
            <v>SWEETWATER</v>
          </cell>
          <cell r="C28">
            <v>37613</v>
          </cell>
          <cell r="D28">
            <v>0.07617329104746628</v>
          </cell>
          <cell r="F28">
            <v>58695.65217391304</v>
          </cell>
          <cell r="G28">
            <v>582725.676513117</v>
          </cell>
          <cell r="H28">
            <v>641421.3286870301</v>
          </cell>
        </row>
        <row r="29">
          <cell r="A29" t="str">
            <v>TETON</v>
          </cell>
          <cell r="C29">
            <v>18251</v>
          </cell>
          <cell r="D29">
            <v>0.03696165514336286</v>
          </cell>
          <cell r="F29">
            <v>58695.65217391304</v>
          </cell>
          <cell r="G29">
            <v>282756.66184672585</v>
          </cell>
          <cell r="H29">
            <v>341452.3140206389</v>
          </cell>
        </row>
        <row r="30">
          <cell r="A30" t="str">
            <v>UINTA</v>
          </cell>
          <cell r="C30">
            <v>19742</v>
          </cell>
          <cell r="D30">
            <v>0.03998120628131443</v>
          </cell>
          <cell r="F30">
            <v>58695.65217391304</v>
          </cell>
          <cell r="G30">
            <v>305856.2280520554</v>
          </cell>
          <cell r="H30">
            <v>364551.88022596843</v>
          </cell>
        </row>
        <row r="31">
          <cell r="A31" t="str">
            <v>WASHAKIE</v>
          </cell>
          <cell r="C31">
            <v>8289</v>
          </cell>
          <cell r="D31">
            <v>0.016786760149215645</v>
          </cell>
          <cell r="F31">
            <v>58695.65217391304</v>
          </cell>
          <cell r="G31">
            <v>128418.71514149968</v>
          </cell>
          <cell r="H31">
            <v>187114.36731541273</v>
          </cell>
        </row>
        <row r="32">
          <cell r="A32" t="str">
            <v>WESTON</v>
          </cell>
          <cell r="C32">
            <v>6644</v>
          </cell>
          <cell r="D32">
            <v>0.013455330489973308</v>
          </cell>
          <cell r="F32">
            <v>58695.65217391304</v>
          </cell>
          <cell r="G32">
            <v>102933.27824829581</v>
          </cell>
          <cell r="H32">
            <v>161628.93042220885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hancement Demand"/>
      <sheetName val="Projects Awarded  (2)"/>
      <sheetName val="TABLE OF CONTENTS"/>
      <sheetName val="All Communities"/>
      <sheetName val="Application Summary"/>
      <sheetName val=" AwardS and recs by county"/>
      <sheetName val=" Contacts"/>
      <sheetName val="Program Summary"/>
      <sheetName val="Projects Awarded "/>
      <sheetName val="Monitoring"/>
      <sheetName val="Benefiting Communities"/>
      <sheetName val="Business Committed (working)"/>
      <sheetName val="Community Readiness Projects"/>
      <sheetName val="Community Enhancement Projects"/>
      <sheetName val="SSS Wages"/>
      <sheetName val="2005 County Wage Data"/>
      <sheetName val="SLIB 4-8-04"/>
      <sheetName val="SLIB 5-3-04"/>
      <sheetName val="SLIB  6-17-04"/>
      <sheetName val="SLIB 10-7-04"/>
      <sheetName val="SLIB 1-25-05"/>
      <sheetName val="SLIB 2-10-05 "/>
      <sheetName val="SLIB 4-07-05 "/>
      <sheetName val="SLIB 6-23-05 "/>
      <sheetName val="SLIB 11-04-05  "/>
      <sheetName val="SLIB 01-19-06  "/>
      <sheetName val="SLIB 06-22-06   "/>
      <sheetName val="SLIB 10-05-06"/>
      <sheetName val="SLIB 02-08-07"/>
      <sheetName val="SLIB 06-21-07"/>
      <sheetName val="Qtr Reports Monitoring"/>
      <sheetName val="Afton Ind Prk GY05"/>
      <sheetName val="Afton II BC GY06"/>
      <sheetName val="Albany Co CBMA BC GY08"/>
      <sheetName val="BHC H&amp;P"/>
      <sheetName val="Big Horn Co ABP CR GY06"/>
      <sheetName val="Big Horn Co SBHCAP BC GY07"/>
      <sheetName val="Bear River RWJPB WL CR GY07"/>
      <sheetName val="Casper W. Side GY05"/>
      <sheetName val="Casper Area EDJPB BC GY07"/>
      <sheetName val="Cheyenne Lions Park GY05-06"/>
      <sheetName val="Cheyenne TFP CR GY06"/>
      <sheetName val="Chugwater BRA CR GY06"/>
      <sheetName val="Cody FRMT Motor GY04"/>
      <sheetName val="Cody LIPI P I-II CR GY07"/>
      <sheetName val="Douglas BP GY04 GY06"/>
      <sheetName val="Douglas BPPIII(Amend 3) CR GY06"/>
      <sheetName val="Douglas AKAP BC GY06"/>
      <sheetName val="Dubois DGWP CR GY06"/>
      <sheetName val="E Shoshone FTBC-SITCO BC GY08"/>
      <sheetName val="Evanston EG BC GY05"/>
      <sheetName val="Evanston BRR CE GY06 "/>
      <sheetName val="Evansville CCIP BC GY06"/>
      <sheetName val="Gillette Tech Cnt GY05"/>
      <sheetName val="Green River CBP GY05"/>
      <sheetName val="Green River West End GY05"/>
      <sheetName val="Glenrock CBB CR GY06"/>
      <sheetName val="Greybull WCC BC GY05"/>
      <sheetName val="Greybull-BHC BHBE BC GY07"/>
      <sheetName val="Hot Springs RRBP CR GY07"/>
      <sheetName val="Jackson DTPS BC GY05"/>
      <sheetName val="Jackson Sq1 BC GY06"/>
      <sheetName val="Johnson Co Buffalo MMW BC GY07"/>
      <sheetName val="Kemmerer AFEC BC GY05"/>
      <sheetName val="Kemmerer TEC CR GY07"/>
      <sheetName val="Lander LVHS GY04"/>
      <sheetName val="LanderLEADER EBMW BC GY07"/>
      <sheetName val="Laramie TT GY04"/>
      <sheetName val="Laramie Downtown GY05"/>
      <sheetName val="Laramie WellDog BC GY05-06 "/>
      <sheetName val="Laramie WWCS BC GY05"/>
      <sheetName val="Laramie Reg. Airport JPB GY05"/>
      <sheetName val="Laramie RAJPB RCMF CR GY07"/>
      <sheetName val="Laramie Co I80W GYO4"/>
      <sheetName val="Laramie Co. NRBP BC GY05"/>
      <sheetName val="Lincoln County IP CR GY06"/>
      <sheetName val="Lincoln Co TTWL BC GY07"/>
      <sheetName val="Mountain View PWP BC GY05 (3)"/>
      <sheetName val="Mountain View PWP BC GY05 (2)"/>
      <sheetName val="Natrona Co SCH GY04"/>
      <sheetName val="N Arapaho WRC BC GY08"/>
      <sheetName val="Old Pen JPB GY05"/>
      <sheetName val="Opal ICSSP CR GY07"/>
      <sheetName val="Pine Bluffs BP CR GY06"/>
      <sheetName val="Pine Bluffs MSB BC GY07"/>
      <sheetName val="Pinedale SMWL PI CR GY07"/>
      <sheetName val="Pine Haven GYO4 GY05 (2)"/>
      <sheetName val="Pine Haven GYO4 GY05"/>
      <sheetName val="Platte Valley JPB CC CR GY06"/>
      <sheetName val="Powell WTW GY04"/>
      <sheetName val="Powell Gateway W GY05"/>
      <sheetName val="Powell HIP CR GY06"/>
      <sheetName val="Ranchester WLHMF BC GY05"/>
      <sheetName val=" Ranchester PG BC GY07"/>
      <sheetName val="Rawlins IRPP GY05"/>
      <sheetName val="Riverton Brunton GYO4"/>
      <sheetName val="Riverton City Park &amp; Main GY05"/>
      <sheetName val="Riverton Airport CR GY05"/>
      <sheetName val="Riverton GVCCC BC GY06"/>
      <sheetName val="Riverton WRJCC BC GY08"/>
      <sheetName val="Riverton R&amp;RRS BC GY08"/>
      <sheetName val="Rock Springs GWB GY04"/>
      <sheetName val="Rock Springs YWCA BC GY07"/>
      <sheetName val="Rolling Hills Glf GYO5"/>
      <sheetName val="Sheridan Co SCAPBP P-1B BC GY08"/>
      <sheetName val="Sheridan ABP GY04"/>
      <sheetName val="Sheridan SQCC BC GY08"/>
      <sheetName val="Shoshoni WRM GY04"/>
      <sheetName val="Shoshoni BTI BC GY05"/>
      <sheetName val="Sweetwater Co EDI CR GY05"/>
      <sheetName val="Thayne IE CR GY07"/>
      <sheetName val="Thermopolis CAPTEL BC GY05"/>
      <sheetName val="Torrington IPE GY04"/>
      <sheetName val="Torrington HLBCB BC GY05"/>
      <sheetName val="Upton RIS GY04"/>
      <sheetName val="Washakie Co NWFR GY04"/>
      <sheetName val="Weston Co. Upton RIS II GY05"/>
      <sheetName val="Wheatland PP GY04"/>
      <sheetName val="Wright UW GY04"/>
      <sheetName val="Yellowstone Reg Airport GY05"/>
      <sheetName val="Project Template 2006"/>
    </sheetNames>
    <sheetDataSet>
      <sheetData sheetId="8">
        <row r="10">
          <cell r="N10">
            <v>133718</v>
          </cell>
        </row>
        <row r="14">
          <cell r="N14">
            <v>1500000</v>
          </cell>
        </row>
        <row r="15">
          <cell r="N15">
            <v>346830</v>
          </cell>
        </row>
        <row r="16">
          <cell r="N16">
            <v>394553</v>
          </cell>
        </row>
        <row r="21">
          <cell r="N21">
            <v>1500000</v>
          </cell>
        </row>
        <row r="22">
          <cell r="N22">
            <v>1500000</v>
          </cell>
        </row>
        <row r="28">
          <cell r="N28">
            <v>1479022</v>
          </cell>
        </row>
        <row r="35">
          <cell r="N35">
            <v>495900</v>
          </cell>
        </row>
        <row r="39">
          <cell r="N39">
            <v>249710</v>
          </cell>
        </row>
        <row r="42">
          <cell r="N42">
            <v>1500000</v>
          </cell>
        </row>
        <row r="43">
          <cell r="N43">
            <v>59192</v>
          </cell>
        </row>
        <row r="54">
          <cell r="N54">
            <v>1391197</v>
          </cell>
        </row>
        <row r="58">
          <cell r="N58">
            <v>3000000</v>
          </cell>
        </row>
        <row r="59">
          <cell r="N59">
            <v>123500</v>
          </cell>
        </row>
        <row r="60">
          <cell r="N60">
            <v>154777</v>
          </cell>
        </row>
        <row r="61">
          <cell r="N61">
            <v>1500000</v>
          </cell>
        </row>
        <row r="65">
          <cell r="N65">
            <v>1500000</v>
          </cell>
        </row>
        <row r="66">
          <cell r="N66">
            <v>571397</v>
          </cell>
        </row>
        <row r="67">
          <cell r="N67">
            <v>1500000</v>
          </cell>
        </row>
        <row r="68">
          <cell r="N68">
            <v>598100</v>
          </cell>
        </row>
        <row r="69">
          <cell r="N69">
            <v>1285141</v>
          </cell>
        </row>
        <row r="70">
          <cell r="N70">
            <v>1500000</v>
          </cell>
        </row>
        <row r="71">
          <cell r="N71">
            <v>1875000</v>
          </cell>
        </row>
        <row r="75">
          <cell r="N75">
            <v>1500000</v>
          </cell>
        </row>
        <row r="80">
          <cell r="N80">
            <v>1086000</v>
          </cell>
        </row>
        <row r="81">
          <cell r="N81">
            <v>414000</v>
          </cell>
        </row>
        <row r="86">
          <cell r="N86">
            <v>575799</v>
          </cell>
        </row>
        <row r="88">
          <cell r="N88">
            <v>1500000</v>
          </cell>
        </row>
        <row r="90">
          <cell r="N90">
            <v>1500000</v>
          </cell>
        </row>
        <row r="91">
          <cell r="N91">
            <v>1082354</v>
          </cell>
        </row>
        <row r="93">
          <cell r="N93">
            <v>1488000</v>
          </cell>
        </row>
        <row r="99">
          <cell r="N99">
            <v>1500000</v>
          </cell>
        </row>
        <row r="100">
          <cell r="N100">
            <v>1500000</v>
          </cell>
        </row>
        <row r="102">
          <cell r="N102">
            <v>1500000</v>
          </cell>
        </row>
        <row r="103">
          <cell r="N103">
            <v>1340627</v>
          </cell>
        </row>
        <row r="104">
          <cell r="N104">
            <v>320979</v>
          </cell>
        </row>
        <row r="105">
          <cell r="N105">
            <v>973646</v>
          </cell>
        </row>
        <row r="106">
          <cell r="N106">
            <v>810000</v>
          </cell>
        </row>
        <row r="113">
          <cell r="N113">
            <v>3000000</v>
          </cell>
        </row>
        <row r="114">
          <cell r="N114">
            <v>151629</v>
          </cell>
        </row>
        <row r="118">
          <cell r="N118">
            <v>1500000</v>
          </cell>
        </row>
        <row r="119">
          <cell r="N119">
            <v>3000000</v>
          </cell>
        </row>
        <row r="120">
          <cell r="N120">
            <v>3000000</v>
          </cell>
        </row>
        <row r="121">
          <cell r="N121">
            <v>1500000</v>
          </cell>
        </row>
        <row r="122">
          <cell r="N122">
            <v>3000000</v>
          </cell>
        </row>
        <row r="123">
          <cell r="N123">
            <v>1500000</v>
          </cell>
        </row>
        <row r="128">
          <cell r="N128">
            <v>912748</v>
          </cell>
        </row>
        <row r="133">
          <cell r="N133">
            <v>1500000</v>
          </cell>
        </row>
        <row r="134">
          <cell r="N134">
            <v>2635706</v>
          </cell>
        </row>
        <row r="135">
          <cell r="N135">
            <v>783090</v>
          </cell>
        </row>
        <row r="136">
          <cell r="N136">
            <v>1485000</v>
          </cell>
        </row>
        <row r="137">
          <cell r="N137">
            <v>70241</v>
          </cell>
        </row>
        <row r="138">
          <cell r="N138">
            <v>1500000</v>
          </cell>
        </row>
        <row r="139">
          <cell r="N139">
            <v>3000000</v>
          </cell>
        </row>
        <row r="141">
          <cell r="N141">
            <v>653250</v>
          </cell>
        </row>
        <row r="142">
          <cell r="N142">
            <v>1500000</v>
          </cell>
        </row>
      </sheetData>
      <sheetData sheetId="40">
        <row r="30">
          <cell r="H30">
            <v>450000</v>
          </cell>
        </row>
      </sheetData>
      <sheetData sheetId="67">
        <row r="19">
          <cell r="E19">
            <v>1475920</v>
          </cell>
        </row>
      </sheetData>
      <sheetData sheetId="71">
        <row r="33">
          <cell r="H33">
            <v>1467069</v>
          </cell>
        </row>
      </sheetData>
      <sheetData sheetId="72">
        <row r="32">
          <cell r="J32">
            <v>1867500</v>
          </cell>
        </row>
      </sheetData>
      <sheetData sheetId="73">
        <row r="19">
          <cell r="E19">
            <v>1500000</v>
          </cell>
        </row>
      </sheetData>
      <sheetData sheetId="79">
        <row r="19">
          <cell r="E19">
            <v>592028</v>
          </cell>
        </row>
        <row r="39">
          <cell r="F39">
            <v>81692</v>
          </cell>
        </row>
      </sheetData>
      <sheetData sheetId="81">
        <row r="29">
          <cell r="H29">
            <v>31363</v>
          </cell>
        </row>
      </sheetData>
      <sheetData sheetId="89">
        <row r="19">
          <cell r="E19">
            <v>228546</v>
          </cell>
        </row>
      </sheetData>
      <sheetData sheetId="90">
        <row r="21">
          <cell r="I21">
            <v>1500000</v>
          </cell>
        </row>
      </sheetData>
      <sheetData sheetId="96">
        <row r="29">
          <cell r="H29">
            <v>89392</v>
          </cell>
        </row>
      </sheetData>
      <sheetData sheetId="101">
        <row r="19">
          <cell r="E19">
            <v>1500000</v>
          </cell>
        </row>
      </sheetData>
      <sheetData sheetId="112">
        <row r="19">
          <cell r="E19">
            <v>484380</v>
          </cell>
        </row>
        <row r="44">
          <cell r="F44">
            <v>15955</v>
          </cell>
        </row>
      </sheetData>
      <sheetData sheetId="114">
        <row r="19">
          <cell r="E19">
            <v>1500000</v>
          </cell>
        </row>
      </sheetData>
      <sheetData sheetId="117">
        <row r="19">
          <cell r="E19">
            <v>418500</v>
          </cell>
        </row>
      </sheetData>
      <sheetData sheetId="118">
        <row r="19">
          <cell r="E19">
            <v>700000</v>
          </cell>
        </row>
      </sheetData>
      <sheetData sheetId="119">
        <row r="21">
          <cell r="I21">
            <v>1500000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jects Awarded"/>
      <sheetName val="Program Summary"/>
    </sheetNames>
    <sheetDataSet>
      <sheetData sheetId="1">
        <row r="7">
          <cell r="C7" t="str">
            <v>Project Title</v>
          </cell>
        </row>
        <row r="8">
          <cell r="C8" t="str">
            <v>Hangar and Airport Expansion (Hawkins &amp; Powers)</v>
          </cell>
        </row>
        <row r="9">
          <cell r="C9" t="str">
            <v>Water, Electric  (Fremont Motors and others)</v>
          </cell>
        </row>
        <row r="10">
          <cell r="C10" t="str">
            <v>Building (Everett Graphics) 2 Phase Project</v>
          </cell>
        </row>
        <row r="11">
          <cell r="C11" t="str">
            <v>Infrastructure for Business (Diehl's Grocery) Amendment GY05</v>
          </cell>
        </row>
        <row r="12">
          <cell r="C12" t="str">
            <v>Water infrastructure (WY Log Home Mfg)</v>
          </cell>
        </row>
        <row r="13">
          <cell r="C13" t="str">
            <v>Building  (Brunton)</v>
          </cell>
        </row>
        <row r="14">
          <cell r="C14" t="str">
            <v>Infra. for Airport Commercial Park (EMIT and others)</v>
          </cell>
        </row>
        <row r="15">
          <cell r="C15" t="str">
            <v>Industrial Road  (Wind River Mushrooms) </v>
          </cell>
        </row>
        <row r="16">
          <cell r="C16" t="str">
            <v>Building (BTI)</v>
          </cell>
        </row>
        <row r="17">
          <cell r="C17" t="str">
            <v>Industrial Road for North Worland Industrial Area (multiple)</v>
          </cell>
        </row>
        <row r="18">
          <cell r="C18" t="str">
            <v>Business Committed </v>
          </cell>
        </row>
        <row r="21">
          <cell r="C21" t="str">
            <v>Project Title</v>
          </cell>
        </row>
        <row r="22">
          <cell r="C22" t="str">
            <v>Infrastructure for Afton Industrial Park</v>
          </cell>
        </row>
        <row r="23">
          <cell r="C23" t="str">
            <v>Infrastructure for West Casper Business Park</v>
          </cell>
        </row>
        <row r="24">
          <cell r="C24" t="str">
            <v>Infrastructure for Douglas Business Park</v>
          </cell>
        </row>
        <row r="25">
          <cell r="C25" t="str">
            <v>Office building in Gillette Tech Center</v>
          </cell>
        </row>
        <row r="26">
          <cell r="C26" t="str">
            <v>Speculative Building in College Business Park</v>
          </cell>
        </row>
        <row r="27">
          <cell r="C27" t="str">
            <v>Infrastructure for  Lander downtown project</v>
          </cell>
        </row>
        <row r="28">
          <cell r="C28" t="str">
            <v>Sewer for I-80 Industrial Park</v>
          </cell>
        </row>
        <row r="29">
          <cell r="C29" t="str">
            <v>Infrastructure for Turner Tract Office Park</v>
          </cell>
        </row>
        <row r="30">
          <cell r="C30" t="str">
            <v>Sewer Extension Project for Airport Business Park</v>
          </cell>
        </row>
        <row r="31">
          <cell r="C31" t="str">
            <v>Infrastructure for Salt Creek Heights BusinessPark</v>
          </cell>
        </row>
        <row r="32">
          <cell r="C32" t="str">
            <v>Infrastructure for Gateway West Commercial Park</v>
          </cell>
        </row>
        <row r="33">
          <cell r="C33" t="str">
            <v>Infrastructure for Watertower West Development</v>
          </cell>
        </row>
        <row r="34">
          <cell r="C34" t="str">
            <v>Commercial St--Gateway Blvd</v>
          </cell>
        </row>
        <row r="35">
          <cell r="C35" t="str">
            <v>Electric Service, Torrington Industrial Site</v>
          </cell>
        </row>
        <row r="36">
          <cell r="C36" t="str">
            <v>Infrastructure for Upton Industrial Site</v>
          </cell>
        </row>
        <row r="37">
          <cell r="C37" t="str">
            <v>Industrial Building</v>
          </cell>
        </row>
        <row r="38">
          <cell r="C38" t="str">
            <v>Infrastructure for Uptown Wright project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hancement Demand"/>
      <sheetName val="Project Template"/>
      <sheetName val=" AwardS and recs by county"/>
      <sheetName val=" Contacts"/>
      <sheetName val="Program Summary"/>
      <sheetName val="Projects Awarded"/>
      <sheetName val="Benefiting Communities"/>
      <sheetName val="Business Committed Projects"/>
      <sheetName val="Community Readiness Projects"/>
      <sheetName val="Community Enhancement Projects"/>
      <sheetName val="Application Summary"/>
      <sheetName val="Approved Projects"/>
      <sheetName val="SLIB 5-3-04"/>
      <sheetName val="SLIB  6-17-04"/>
      <sheetName val="SLIB 10-7-04"/>
      <sheetName val="WBC 9-23-04 "/>
      <sheetName val="SLIB 1-25-05"/>
      <sheetName val="SLIB 2-10-05 "/>
      <sheetName val="SLIB 4-07-05 "/>
      <sheetName val="SLIB 6-23-05 "/>
      <sheetName val="SLIB 11-17-05  "/>
      <sheetName val="SLIB 01-06  "/>
      <sheetName val="BHC H&amp;P"/>
      <sheetName val="Cody FRMT Motor GY04"/>
      <sheetName val="Douglas BP GY04"/>
      <sheetName val="Lander LVHS GY04"/>
      <sheetName val="Laramie Co I80W GYO4"/>
      <sheetName val="Laramie TT GY04"/>
      <sheetName val="Natrona Co SCH GY04"/>
      <sheetName val="Pine Haven GYO4 GY05"/>
      <sheetName val="Powell WTW GY04"/>
      <sheetName val="Riverton Brunton GYO4"/>
      <sheetName val="Rock Springs GWB GY04"/>
      <sheetName val="Sheridan ABP GY04"/>
      <sheetName val="Shoshoni WRM GY04"/>
      <sheetName val="Torrington IPE GY04"/>
      <sheetName val="Upton RIS GY04"/>
      <sheetName val="Washakie Co NWFR GY04"/>
      <sheetName val="Wheatland PP GY04"/>
      <sheetName val="Wright UW GY04"/>
      <sheetName val="Afton Ind Prk GY05"/>
      <sheetName val="Casper W. Side GY05"/>
      <sheetName val="Cheyenne Lions Park GY05"/>
      <sheetName val="Evanston EG BC GY05"/>
      <sheetName val="Gillette Tech Cnt GY05"/>
      <sheetName val="Green River CBP GY05"/>
      <sheetName val="Green River West End GY05"/>
      <sheetName val="Greybull WCC BC GY05"/>
      <sheetName val="Jackson DTPS BC GY05"/>
      <sheetName val="Kemmerer AFEC BC GY05"/>
      <sheetName val="Laramie Co. NRBP BC GY05"/>
      <sheetName val="Laramie Downtown GY05"/>
      <sheetName val="Laramie Reg. Airport JPB GY05"/>
      <sheetName val="Laramie WWCS BC GY05"/>
      <sheetName val="Mountain View PWP BC GY05"/>
      <sheetName val="Old Pen JPB GY05"/>
      <sheetName val="Powell Gateway W GY05"/>
      <sheetName val="Ranchester WLHMF BC GY05"/>
      <sheetName val="Rawlins IRPP GY05"/>
      <sheetName val="Riverton Airport CR GY05"/>
      <sheetName val="Riverton City Park &amp; Main GY05"/>
      <sheetName val="Rolling Hills Glf GYO5"/>
      <sheetName val="Shoshoni BTI BC GY05"/>
      <sheetName val="Sweetwater Co EDI CR GY05"/>
      <sheetName val="Torrington HLBCB BC GY05"/>
      <sheetName val="Upton RIS II GY05"/>
      <sheetName val="Yellowstone Reg Airport GY05"/>
      <sheetName val="ZZZ Laramie Well Dog BC GY05 "/>
      <sheetName val="ZZZ Riverton GVCCC BC GY05"/>
      <sheetName val="ZZZ Thermopolis CAPTEL BC GY05"/>
      <sheetName val="TABLE OF CONTENTS"/>
      <sheetName val="Project Template 2006"/>
      <sheetName val="Business Committed (Old)"/>
      <sheetName val="Business Committed (working)"/>
      <sheetName val="SSS Wages"/>
      <sheetName val="SLIB 4-8-04"/>
      <sheetName val="SLIB 11-04-05  "/>
      <sheetName val="SLIB 01-19-06  "/>
      <sheetName val="SLIB 06-22-06   "/>
      <sheetName val="SLIB 10-05-06"/>
      <sheetName val="SLIB 02-08-07"/>
      <sheetName val="Qtr Reports Monitoring"/>
      <sheetName val="Douglas BP GY04 GY06"/>
      <sheetName val="Cheyenne Lions Park GY05-06"/>
      <sheetName val="Laramie WellDog BC GY05-06 "/>
      <sheetName val="Thermopolis CAPTEL BC GY05"/>
      <sheetName val="Weston Co. Upton RIS II GY05"/>
      <sheetName val="Evanston BRR CE GY06 "/>
      <sheetName val="Glenrock CBB CR GY06"/>
      <sheetName val="Powell HIP CR GY06"/>
      <sheetName val="Riverton GVCCC BC GY06"/>
      <sheetName val="S Lincoln County IP CR GY06"/>
      <sheetName val="Afton II BC GY06"/>
      <sheetName val="Big Horn Co ABP CR GY06"/>
      <sheetName val="Cheyenne TFP CR GY06"/>
      <sheetName val="Chugwater BRA CR GY06"/>
      <sheetName val="Douglas AKAP BC GY06"/>
      <sheetName val="Douglas BPPIII(Amend 3) CR GY06"/>
      <sheetName val="Dubois DGWP CR GY06"/>
      <sheetName val="Evansville CCIP BC GY06"/>
      <sheetName val="Imagine Jackson Sq1 BC GY06"/>
      <sheetName val="Pine Bluffs BP CR GY06"/>
      <sheetName val="Platte Valley JPB CC CR GY06"/>
      <sheetName val="Big Horn Co SBHCAP BC GY07"/>
      <sheetName val="LanderLEADER EBMW BC GY07"/>
      <sheetName val="Bear River RWJPB WL CR GY07"/>
      <sheetName val="Casper Area EDJPB BC GY07"/>
      <sheetName val="Cody LIPI P I-II CR GY07"/>
      <sheetName val="Greybull-BHC BHBE BC GY07"/>
      <sheetName val="Hot Springs RRBP CR GY07"/>
      <sheetName val="Laramie RAJPB RCMF CR GY07"/>
      <sheetName val="Opal ICSSP CR GY07"/>
      <sheetName val="Pinedale SMWL PI CR GY07"/>
      <sheetName val="Thayne IE CR GY07"/>
      <sheetName val="ZZZ Kemmerer TEC CR GY07"/>
      <sheetName val="ZZZ Pine Bluffs MSCB CR GY07"/>
      <sheetName val="ZZZ Rawlins WSE PI-II BC GY07"/>
      <sheetName val="ZZZ Riverton JCC CR GY07"/>
      <sheetName val="Laramie WellDog P-I BC GY05 "/>
      <sheetName val="ZZZ Cheyenne LPBP CE GY06"/>
      <sheetName val="ZZZ CLC EDJPB CE GY06"/>
      <sheetName val="ZZZ Cowley Main Street CE GY06"/>
      <sheetName val="ZZZ Diamondville Museum CE GY06"/>
      <sheetName val="ZZZ DBP Phase II III CR GY06"/>
      <sheetName val="ZZZ Glenrock CBB CR GY06"/>
      <sheetName val="ZZZ Laramie ECE CE GY06"/>
      <sheetName val="ZZZ Laramie ITS BC GY06 "/>
      <sheetName val="ZZZ Powell HIP CR GY06"/>
      <sheetName val="ZZZ SLC Industrial Pk CR GY06"/>
    </sheetNames>
    <sheetDataSet>
      <sheetData sheetId="34">
        <row r="6">
          <cell r="D6" t="str">
            <v>Shoshoni WRM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hancement Demand"/>
      <sheetName val="Project Template"/>
      <sheetName val=" AwardS and recs by county"/>
      <sheetName val="Program Summary"/>
      <sheetName val="Program Summary w current recs"/>
      <sheetName val=" Contacts"/>
      <sheetName val="Projects Awarded"/>
      <sheetName val="Application Summary"/>
      <sheetName val="Program Demand"/>
      <sheetName val="Approved Projects"/>
      <sheetName val="SLIB 5-3-04"/>
      <sheetName val="SLIB  6-17-04"/>
      <sheetName val="SLIB 10-7-04"/>
      <sheetName val="WBC 9-23-04 "/>
      <sheetName val="SLIB 1-25-05"/>
      <sheetName val="SLIB 2-10-05 "/>
      <sheetName val="SLIB 4-07-05 "/>
      <sheetName val="SLIB 6-23-05 "/>
      <sheetName val="BHC H&amp;P"/>
      <sheetName val="Cody FRMT Motor GY04"/>
      <sheetName val="Douglas BP GY04"/>
      <sheetName val="Lander LVHS GY04"/>
      <sheetName val="Laramie Co I80W GYO4"/>
      <sheetName val="Laramie TT GY04"/>
      <sheetName val="Natrona Co SCH GY04"/>
      <sheetName val="Pine Haven GYO4 GY05"/>
      <sheetName val="Powell WTW GY04"/>
      <sheetName val="Riverton Brunton GYO4"/>
      <sheetName val="Rock Springs GWB GY04"/>
      <sheetName val="Sheridan ABP GY04"/>
      <sheetName val="Shoshoni WRM GY04"/>
      <sheetName val="Torrington IPE GY04"/>
      <sheetName val="Upton RIS GY04"/>
      <sheetName val="Washakie Co NWFR GY04"/>
      <sheetName val="Wheatland PP GY04"/>
      <sheetName val="Wright UW GY04"/>
      <sheetName val="Afton Ind Prk GY05"/>
      <sheetName val="Casper W. Side GY05"/>
      <sheetName val="Cheyenne Lions Park GY05"/>
      <sheetName val="Evanston EG BC GY05"/>
      <sheetName val="Gillette Tech Cnt GY05"/>
      <sheetName val="Green River CBP GY05"/>
      <sheetName val="Laramie Downtown GY05"/>
      <sheetName val="Laramie Reg. Airport JPB GY05"/>
      <sheetName val="Old Pen JPB GY05"/>
      <sheetName val="Powell Gateway W GY05"/>
      <sheetName val="Ranchester WLHMF BC GY05"/>
      <sheetName val="Riverton City Park &amp; Main GY05"/>
      <sheetName val="Rolling Hills Glf GYO5"/>
      <sheetName val="Shoshoni BTI BC GY05"/>
      <sheetName val="Yellowstone Reg Airport GY05"/>
      <sheetName val="DNF-Hot Springs BHC"/>
      <sheetName val="DNF-Glenrock CB"/>
      <sheetName val="DNF Evanston BearRiver CE GY05 "/>
      <sheetName val="DNF Gillette EPRA GY05"/>
      <sheetName val="ZZZ Green River West End GY05"/>
      <sheetName val="ZZZ Greybull WCC BC GY05"/>
      <sheetName val="ZZZ Jackson DTPS BC GY05"/>
      <sheetName val="ZZZ Kemmerer AFEC BC GY05"/>
      <sheetName val="ZZZ Laramie Co. NRBP BC GY05"/>
      <sheetName val="ZZZ Laramie ECEP GY05"/>
      <sheetName val="ZZZ Laramie WWCS BC GY05"/>
      <sheetName val="ZZZ Mountain View PWP BC GY05"/>
      <sheetName val="ZZZ Platte V Community Ctr PVCC"/>
      <sheetName val="ZZZ Rawlins IRPP GY05"/>
      <sheetName val="ZZZ Riverton Airport CR GY05"/>
      <sheetName val="ZZZ Riverton GVCCC BC GY05"/>
      <sheetName val="ZZZ Shoshoni Business Council "/>
      <sheetName val="ZZZ Sweetwater Co EDI CR GY05"/>
      <sheetName val="ZZZ Torrington HLBCB BC GY05"/>
      <sheetName val="ZZZ Upton RIS II"/>
    </sheetNames>
    <sheetDataSet>
      <sheetData sheetId="48">
        <row r="29">
          <cell r="H29">
            <v>17800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REESE.000\Local%20Settings\Temporary%20Internet%20Files\OLK46\='Projects%20Awarded%20'!N98" TargetMode="External" /><Relationship Id="rId2" Type="http://schemas.openxmlformats.org/officeDocument/2006/relationships/hyperlink" Target="file://C:\Documents%20and%20Settings\SREESE.000\Local%20Settings\Temporary%20Internet%20Files\OLK46\='Projects%20Awarded%20'!N140" TargetMode="External" /><Relationship Id="rId3" Type="http://schemas.openxmlformats.org/officeDocument/2006/relationships/hyperlink" Target="file://C:\Documents%20and%20Settings\SREESE.000\Local%20Settings\Temporary%20Internet%20Files\OLK46\='Projects%20Awarded%20'!N66" TargetMode="External" /><Relationship Id="rId4" Type="http://schemas.openxmlformats.org/officeDocument/2006/relationships/hyperlink" Target="file://C:\Documents%20and%20Settings\SREESE.000\Local%20Settings\Temporary%20Internet%20Files\OLK46\='Projects%20Awarded%20'!N80" TargetMode="External" /><Relationship Id="rId5" Type="http://schemas.openxmlformats.org/officeDocument/2006/relationships/hyperlink" Target="file://C:\Documents%20and%20Settings\SREESE.000\Local%20Settings\Temporary%20Internet%20Files\OLK46\='Projects%20Awarded%20'!N90" TargetMode="External" /><Relationship Id="rId6" Type="http://schemas.openxmlformats.org/officeDocument/2006/relationships/hyperlink" Target="file://C:\Documents%20and%20Settings\SREESE.000\Local%20Settings\Temporary%20Internet%20Files\OLK46\='Projects%20Awarded%20'!N69" TargetMode="External" /><Relationship Id="rId7" Type="http://schemas.openxmlformats.org/officeDocument/2006/relationships/hyperlink" Target="file://C:\Documents%20and%20Settings\SREESE.000\Local%20Settings\Temporary%20Internet%20Files\OLK46\='Projects%20Awarded%20'!N70" TargetMode="External" /><Relationship Id="rId8" Type="http://schemas.openxmlformats.org/officeDocument/2006/relationships/hyperlink" Target="file://C:\Documents%20and%20Settings\SREESE.000\Local%20Settings\Temporary%20Internet%20Files\OLK46\='Projects%20Awarded%20'!N137" TargetMode="External" /><Relationship Id="rId9" Type="http://schemas.openxmlformats.org/officeDocument/2006/relationships/hyperlink" Target="file://C:\Documents%20and%20Settings\SREESE.000\Local%20Settings\Temporary%20Internet%20Files\OLK46\='Projects%20Awarded%20'!N71" TargetMode="External" /><Relationship Id="rId10" Type="http://schemas.openxmlformats.org/officeDocument/2006/relationships/hyperlink" Target="file://C:\Documents%20and%20Settings\SREESE.000\Local%20Settings\Temporary%20Internet%20Files\OLK46\='Projects%20Awarded%20'!N91" TargetMode="External" /><Relationship Id="rId11" Type="http://schemas.openxmlformats.org/officeDocument/2006/relationships/hyperlink" Target="file://C:\Documents%20and%20Settings\SREESE.000\Local%20Settings\Temporary%20Internet%20Files\OLK46\='Projects%20Awarded%20'!N141" TargetMode="External" /><Relationship Id="rId12" Type="http://schemas.openxmlformats.org/officeDocument/2006/relationships/hyperlink" Target="file://C:\Documents%20and%20Settings\SREESE.000\Local%20Settings\Temporary%20Internet%20Files\OLK46\='Projects%20Awarded%20'!N138" TargetMode="External" /><Relationship Id="rId13" Type="http://schemas.openxmlformats.org/officeDocument/2006/relationships/hyperlink" Target="file://C:\Documents%20and%20Settings\SREESE.000\Local%20Settings\Temporary%20Internet%20Files\OLK46\='Projects%20Awarded%20'!N35" TargetMode="External" /><Relationship Id="rId14" Type="http://schemas.openxmlformats.org/officeDocument/2006/relationships/hyperlink" Target="file://C:\Documents%20and%20Settings\SREESE.000\Local%20Settings\Temporary%20Internet%20Files\OLK46\='Projects%20Awarded%20'!N59" TargetMode="External" /><Relationship Id="rId15" Type="http://schemas.openxmlformats.org/officeDocument/2006/relationships/hyperlink" Target="file://C:\Documents%20and%20Settings\SREESE.000\Local%20Settings\Temporary%20Internet%20Files\OLK46\='Projects%20Awarded%20'!N60" TargetMode="External" /><Relationship Id="rId16" Type="http://schemas.openxmlformats.org/officeDocument/2006/relationships/hyperlink" Target="file://C:\Documents%20and%20Settings\SREESE.000\Local%20Settings\Temporary%20Internet%20Files\OLK46\='Projects%20Awarded%20'!N14" TargetMode="External" /><Relationship Id="rId17" Type="http://schemas.openxmlformats.org/officeDocument/2006/relationships/hyperlink" Target="file://C:\Documents%20and%20Settings\SREESE.000\Local%20Settings\Temporary%20Internet%20Files\OLK46\='Projects%20Awarded%20'!N93" TargetMode="External" /><Relationship Id="rId18" Type="http://schemas.openxmlformats.org/officeDocument/2006/relationships/hyperlink" Target="file://C:\Documents%20and%20Settings\SREESE.000\Local%20Settings\Temporary%20Internet%20Files\OLK46\='Projects%20Awarded%20'!N139" TargetMode="External" /><Relationship Id="rId19" Type="http://schemas.openxmlformats.org/officeDocument/2006/relationships/hyperlink" Target="file://C:\Documents%20and%20Settings\SREESE.000\Local%20Settings\Temporary%20Internet%20Files\OLK46\='Projects%20Awarded%20'!N133" TargetMode="External" /><Relationship Id="rId20" Type="http://schemas.openxmlformats.org/officeDocument/2006/relationships/hyperlink" Target="file://C:\Documents%20and%20Settings\SREESE.000\Local%20Settings\Temporary%20Internet%20Files\OLK46\='Projects%20Awarded%20'!N128" TargetMode="External" /><Relationship Id="rId21" Type="http://schemas.openxmlformats.org/officeDocument/2006/relationships/hyperlink" Target="file://C:\Documents%20and%20Settings\SREESE.000\Local%20Settings\Temporary%20Internet%20Files\OLK46\='Projects%20Awarded%20'!N28" TargetMode="External" /><Relationship Id="rId22" Type="http://schemas.openxmlformats.org/officeDocument/2006/relationships/hyperlink" Target="file://C:\Documents%20and%20Settings\SREESE.000\Local%20Settings\Temporary%20Internet%20Files\OLK46\='Projects%20Awarded%20'!N135" TargetMode="External" /><Relationship Id="rId23" Type="http://schemas.openxmlformats.org/officeDocument/2006/relationships/hyperlink" Target="file://C:\Documents%20and%20Settings\SREESE.000\Local%20Settings\Temporary%20Internet%20Files\OLK46\='Projects%20Awarded%20'!N142" TargetMode="External" /><Relationship Id="rId24" Type="http://schemas.openxmlformats.org/officeDocument/2006/relationships/hyperlink" Target="file://C:\Documents%20and%20Settings\SREESE.000\Local%20Settings\Temporary%20Internet%20Files\OLK46\='Projects%20Awarded%20'!N15" TargetMode="External" /><Relationship Id="rId25" Type="http://schemas.openxmlformats.org/officeDocument/2006/relationships/hyperlink" Target="file://C:\Documents%20and%20Settings\SREESE.000\Local%20Settings\Temporary%20Internet%20Files\OLK46\='Projects%20Awarded%20'!N61" TargetMode="External" /><Relationship Id="rId26" Type="http://schemas.openxmlformats.org/officeDocument/2006/relationships/hyperlink" Target="file://C:\Documents%20and%20Settings\SREESE.000\Local%20Settings\Temporary%20Internet%20Files\OLK46\='Projects%20Awarded%20'!N81" TargetMode="External" /><Relationship Id="rId27" Type="http://schemas.openxmlformats.org/officeDocument/2006/relationships/hyperlink" Target="file://C:\Documents%20and%20Settings\SREESE.000\Local%20Settings\Temporary%20Internet%20Files\OLK46\='Projects%20Awarded%20'!N75" TargetMode="External" /><Relationship Id="rId28" Type="http://schemas.openxmlformats.org/officeDocument/2006/relationships/hyperlink" Target="file://C:\Documents%20and%20Settings\SREESE.000\Local%20Settings\Temporary%20Internet%20Files\OLK46\='Projects%20Awarded%20'!N16" TargetMode="External" /><Relationship Id="rId29" Type="http://schemas.openxmlformats.org/officeDocument/2006/relationships/hyperlink" Target="file://C:\Documents%20and%20Settings\SREESE.000\Local%20Settings\Temporary%20Internet%20Files\OLK46\='Projects%20Awarded%20'!N114" TargetMode="External" /><Relationship Id="rId30" Type="http://schemas.openxmlformats.org/officeDocument/2006/relationships/hyperlink" Target="file://C:\Documents%20and%20Settings\SREESE.000\Local%20Settings\Temporary%20Internet%20Files\OLK46\='Projects%20Awarded%20'!N68" TargetMode="External" /><Relationship Id="rId31" Type="http://schemas.openxmlformats.org/officeDocument/2006/relationships/hyperlink" Target="file://C:\Documents%20and%20Settings\SREESE.000\Local%20Settings\Temporary%20Internet%20Files\OLK46\='Projects%20Awarded%20'!N67" TargetMode="External" /><Relationship Id="rId32" Type="http://schemas.openxmlformats.org/officeDocument/2006/relationships/hyperlink" Target="file://C:\Documents%20and%20Settings\SREESE.000\Local%20Settings\Temporary%20Internet%20Files\OLK46\='Projects%20Awarded%20'!N106" TargetMode="External" /><Relationship Id="rId33" Type="http://schemas.openxmlformats.org/officeDocument/2006/relationships/hyperlink" Target="file://C:\Documents%20and%20Settings\SREESE.000\Local%20Settings\Temporary%20Internet%20Files\OLK46\='Projects%20Awarded%20'!N121" TargetMode="External" /><Relationship Id="rId34" Type="http://schemas.openxmlformats.org/officeDocument/2006/relationships/hyperlink" Target="file://C:\Documents%20and%20Settings\SREESE.000\Local%20Settings\Temporary%20Internet%20Files\OLK46\='Projects%20Awarded%20'!N105" TargetMode="External" /><Relationship Id="rId35" Type="http://schemas.openxmlformats.org/officeDocument/2006/relationships/hyperlink" Target="file://C:\Documents%20and%20Settings\SREESE.000\Local%20Settings\Temporary%20Internet%20Files\OLK46\='Projects%20Awarded%20'!N58" TargetMode="External" /><Relationship Id="rId36" Type="http://schemas.openxmlformats.org/officeDocument/2006/relationships/hyperlink" Target="file://C:\Documents%20and%20Settings\SREESE.000\Local%20Settings\Temporary%20Internet%20Files\OLK46\='Projects%20Awarded%20'!N134" TargetMode="External" /><Relationship Id="rId37" Type="http://schemas.openxmlformats.org/officeDocument/2006/relationships/hyperlink" Target="file://C:\Documents%20and%20Settings\SREESE.000\Local%20Settings\Temporary%20Internet%20Files\OLK46\='Projects%20Awarded%20'!N102" TargetMode="External" /><Relationship Id="rId38" Type="http://schemas.openxmlformats.org/officeDocument/2006/relationships/hyperlink" Target="file://C:\Documents%20and%20Settings\SREESE.000\Local%20Settings\Temporary%20Internet%20Files\OLK46\='Projects%20Awarded%20'!N10" TargetMode="External" /><Relationship Id="rId39" Type="http://schemas.openxmlformats.org/officeDocument/2006/relationships/hyperlink" Target="file://C:\Documents%20and%20Settings\SREESE.000\Local%20Settings\Temporary%20Internet%20Files\OLK46\='Projects%20Awarded%20'!N119" TargetMode="External" /><Relationship Id="rId40" Type="http://schemas.openxmlformats.org/officeDocument/2006/relationships/hyperlink" Target="file://C:\Documents%20and%20Settings\SREESE.000\Local%20Settings\Temporary%20Internet%20Files\OLK46\='Projects%20Awarded%20'!N136" TargetMode="External" /><Relationship Id="rId41" Type="http://schemas.openxmlformats.org/officeDocument/2006/relationships/hyperlink" Target="file://C:\Documents%20and%20Settings\SREESE.000\Local%20Settings\Temporary%20Internet%20Files\OLK46\='Projects%20Awarded%20'!N113" TargetMode="External" /><Relationship Id="rId42" Type="http://schemas.openxmlformats.org/officeDocument/2006/relationships/comments" Target="../comments1.xml" /><Relationship Id="rId43" Type="http://schemas.openxmlformats.org/officeDocument/2006/relationships/vmlDrawing" Target="../drawings/vmlDrawing1.vml" /><Relationship Id="rId4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REESE.000\Local%20Settings\Temporary%20Internet%20Files\OLK46\='Projects%20Awarded%20'!N39" TargetMode="External" /><Relationship Id="rId2" Type="http://schemas.openxmlformats.org/officeDocument/2006/relationships/hyperlink" Target="file://C:\Documents%20and%20Settings\SREESE.000\Local%20Settings\Temporary%20Internet%20Files\OLK46\='Projects%20Awarded%20'!N99" TargetMode="External" /><Relationship Id="rId3" Type="http://schemas.openxmlformats.org/officeDocument/2006/relationships/hyperlink" Target="file://C:\Documents%20and%20Settings\SREESE.000\Local%20Settings\Temporary%20Internet%20Files\OLK46\='Projects%20Awarded%20'!N118" TargetMode="External" /><Relationship Id="rId4" Type="http://schemas.openxmlformats.org/officeDocument/2006/relationships/hyperlink" Target="file://C:\Documents%20and%20Settings\SREESE.000\Local%20Settings\Temporary%20Internet%20Files\OLK46\='Projects%20Awarded%20'!N54" TargetMode="External" /><Relationship Id="rId5" Type="http://schemas.openxmlformats.org/officeDocument/2006/relationships/hyperlink" Target="file://C:\Documents%20and%20Settings\SREESE.000\Local%20Settings\Temporary%20Internet%20Files\OLK46\='Projects%20Awarded%20'!N100" TargetMode="External" /><Relationship Id="rId6" Type="http://schemas.openxmlformats.org/officeDocument/2006/relationships/hyperlink" Target="file://C:\Documents%20and%20Settings\SREESE.000\Local%20Settings\Temporary%20Internet%20Files\OLK46\='Projects%20Awarded%20'!N101" TargetMode="External" /><Relationship Id="rId7" Type="http://schemas.openxmlformats.org/officeDocument/2006/relationships/hyperlink" Target="file://C:\Documents%20and%20Settings\SREESE.000\Local%20Settings\Temporary%20Internet%20Files\OLK46\='Projects%20Awarded%20'!N120" TargetMode="External" /><Relationship Id="rId8" Type="http://schemas.openxmlformats.org/officeDocument/2006/relationships/hyperlink" Target="file://C:\Documents%20and%20Settings\SREESE.000\Local%20Settings\Temporary%20Internet%20Files\OLK46\='Projects%20Awarded%20'!N21" TargetMode="External" /><Relationship Id="rId9" Type="http://schemas.openxmlformats.org/officeDocument/2006/relationships/hyperlink" Target="file://C:\Documents%20and%20Settings\SREESE.000\Local%20Settings\Temporary%20Internet%20Files\OLK46\='Projects%20Awarded%20'!N86" TargetMode="External" /><Relationship Id="rId10" Type="http://schemas.openxmlformats.org/officeDocument/2006/relationships/hyperlink" Target="file://C:\Documents%20and%20Settings\SREESE.000\Local%20Settings\Temporary%20Internet%20Files\OLK46\='Projects%20Awarded%20'!N103" TargetMode="External" /><Relationship Id="rId11" Type="http://schemas.openxmlformats.org/officeDocument/2006/relationships/hyperlink" Target="file://C:\Documents%20and%20Settings\SREESE.000\Local%20Settings\Temporary%20Internet%20Files\OLK46\='Projects%20Awarded%20'!N104" TargetMode="External" /><Relationship Id="rId12" Type="http://schemas.openxmlformats.org/officeDocument/2006/relationships/hyperlink" Target="file://C:\Documents%20and%20Settings\SREESE.000\Local%20Settings\Temporary%20Internet%20Files\OLK46\='Projects%20Awarded%20'!N42" TargetMode="External" /><Relationship Id="rId13" Type="http://schemas.openxmlformats.org/officeDocument/2006/relationships/hyperlink" Target="file://C:\Documents%20and%20Settings\SREESE.000\Local%20Settings\Temporary%20Internet%20Files\OLK46\='Projects%20Awarded%20'!N88" TargetMode="External" /><Relationship Id="rId14" Type="http://schemas.openxmlformats.org/officeDocument/2006/relationships/hyperlink" Target="file://C:\Documents%20and%20Settings\SREESE.000\Local%20Settings\Temporary%20Internet%20Files\OLK46\='Projects%20Awarded%20'!N43" TargetMode="External" /><Relationship Id="rId15" Type="http://schemas.openxmlformats.org/officeDocument/2006/relationships/hyperlink" Target="file://C:\Documents%20and%20Settings\SREESE.000\Local%20Settings\Temporary%20Internet%20Files\OLK46\='Projects%20Awarded%20'!N65" TargetMode="External" /><Relationship Id="rId16" Type="http://schemas.openxmlformats.org/officeDocument/2006/relationships/hyperlink" Target="file://C:\Documents%20and%20Settings\SREESE.000\Local%20Settings\Temporary%20Internet%20Files\OLK46\='Projects%20Awarded%20'!N122" TargetMode="External" /><Relationship Id="rId17" Type="http://schemas.openxmlformats.org/officeDocument/2006/relationships/hyperlink" Target="file://C:\Documents%20and%20Settings\SREESE.000\Local%20Settings\Temporary%20Internet%20Files\OLK46\='Projects%20Awarded%20'!N123" TargetMode="External" /><Relationship Id="rId18" Type="http://schemas.openxmlformats.org/officeDocument/2006/relationships/hyperlink" Target="file://C:\Documents%20and%20Settings\SREESE.000\Local%20Settings\Temporary%20Internet%20Files\OLK46\='Projects%20Awarded%20'!N22" TargetMode="External" /><Relationship Id="rId1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3:BK59"/>
  <sheetViews>
    <sheetView tabSelected="1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6" sqref="H56"/>
    </sheetView>
  </sheetViews>
  <sheetFormatPr defaultColWidth="9.140625" defaultRowHeight="12.75"/>
  <cols>
    <col min="1" max="1" width="4.421875" style="75" customWidth="1"/>
    <col min="2" max="3" width="30.57421875" style="76" customWidth="1"/>
    <col min="4" max="4" width="18.8515625" style="76" customWidth="1"/>
    <col min="5" max="5" width="12.421875" style="78" customWidth="1"/>
    <col min="6" max="7" width="16.421875" style="79" customWidth="1"/>
    <col min="8" max="8" width="12.7109375" style="78" customWidth="1"/>
    <col min="9" max="9" width="31.8515625" style="80" customWidth="1"/>
    <col min="10" max="12" width="13.28125" style="80" customWidth="1"/>
    <col min="13" max="13" width="47.57421875" style="33" customWidth="1"/>
    <col min="14" max="14" width="0" style="81" hidden="1" customWidth="1"/>
    <col min="15" max="63" width="9.140625" style="33" customWidth="1"/>
    <col min="64" max="16384" width="9.140625" style="34" customWidth="1"/>
  </cols>
  <sheetData>
    <row r="1" ht="15.75"/>
    <row r="2" ht="15.75"/>
    <row r="3" spans="1:63" ht="20.25">
      <c r="A3" s="128"/>
      <c r="B3" s="129" t="s">
        <v>140</v>
      </c>
      <c r="C3" s="130"/>
      <c r="D3" s="130"/>
      <c r="E3" s="131"/>
      <c r="F3" s="132"/>
      <c r="G3" s="132"/>
      <c r="H3" s="131"/>
      <c r="I3" s="133"/>
      <c r="J3" s="133"/>
      <c r="K3" s="133"/>
      <c r="L3" s="133"/>
      <c r="M3" s="34"/>
      <c r="N3" s="135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5.75" hidden="1">
      <c r="A4" s="128"/>
      <c r="B4" s="136" t="s">
        <v>141</v>
      </c>
      <c r="C4" s="130"/>
      <c r="D4" s="130"/>
      <c r="E4" s="131"/>
      <c r="F4" s="132"/>
      <c r="G4" s="132"/>
      <c r="H4" s="131"/>
      <c r="I4" s="133"/>
      <c r="J4" s="133"/>
      <c r="K4" s="133"/>
      <c r="L4" s="133"/>
      <c r="M4" s="34"/>
      <c r="N4" s="135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6.5" thickBot="1">
      <c r="A5" s="128"/>
      <c r="B5" s="137"/>
      <c r="C5" s="137"/>
      <c r="D5" s="137"/>
      <c r="E5" s="131"/>
      <c r="F5" s="132"/>
      <c r="G5" s="132"/>
      <c r="H5" s="131"/>
      <c r="I5" s="133"/>
      <c r="J5" s="133"/>
      <c r="K5" s="133"/>
      <c r="L5" s="133"/>
      <c r="M5" s="34"/>
      <c r="N5" s="135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s="134" customFormat="1" ht="44.25" customHeight="1">
      <c r="A6" s="68"/>
      <c r="B6" s="138" t="s">
        <v>142</v>
      </c>
      <c r="C6" s="139"/>
      <c r="D6" s="139"/>
      <c r="E6" s="139"/>
      <c r="F6" s="140" t="s">
        <v>143</v>
      </c>
      <c r="G6" s="140" t="s">
        <v>144</v>
      </c>
      <c r="H6" s="140" t="s">
        <v>145</v>
      </c>
      <c r="I6" s="140" t="s">
        <v>146</v>
      </c>
      <c r="J6" s="140" t="s">
        <v>147</v>
      </c>
      <c r="K6" s="140" t="s">
        <v>148</v>
      </c>
      <c r="L6" s="140" t="s">
        <v>149</v>
      </c>
      <c r="M6" s="141" t="s">
        <v>150</v>
      </c>
      <c r="N6" s="141" t="s">
        <v>151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</row>
    <row r="7" spans="1:63" s="148" customFormat="1" ht="41.25" customHeight="1" thickBot="1">
      <c r="A7" s="68"/>
      <c r="B7" s="142" t="s">
        <v>152</v>
      </c>
      <c r="C7" s="143" t="s">
        <v>153</v>
      </c>
      <c r="D7" s="144" t="s">
        <v>154</v>
      </c>
      <c r="E7" s="145" t="s">
        <v>155</v>
      </c>
      <c r="F7" s="146"/>
      <c r="G7" s="146"/>
      <c r="H7" s="146"/>
      <c r="I7" s="146"/>
      <c r="J7" s="146"/>
      <c r="K7" s="146"/>
      <c r="L7" s="146"/>
      <c r="M7" s="147"/>
      <c r="N7" s="147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</row>
    <row r="8" spans="1:14" ht="15.75">
      <c r="A8" s="27" t="s">
        <v>156</v>
      </c>
      <c r="B8" s="102" t="s">
        <v>8</v>
      </c>
      <c r="C8" s="28" t="s">
        <v>157</v>
      </c>
      <c r="D8" s="29" t="s">
        <v>158</v>
      </c>
      <c r="E8" s="119">
        <v>646740</v>
      </c>
      <c r="F8" s="124">
        <v>43160</v>
      </c>
      <c r="G8" s="124">
        <v>94325</v>
      </c>
      <c r="H8" s="120">
        <f>SUM(E8:G8)</f>
        <v>784225</v>
      </c>
      <c r="I8" s="122" t="s">
        <v>159</v>
      </c>
      <c r="J8" s="114" t="s">
        <v>160</v>
      </c>
      <c r="K8" s="112">
        <v>8700</v>
      </c>
      <c r="L8" s="114">
        <v>30</v>
      </c>
      <c r="M8" s="32" t="s">
        <v>161</v>
      </c>
      <c r="N8" s="30">
        <v>7211</v>
      </c>
    </row>
    <row r="9" spans="1:14" ht="15.75">
      <c r="A9" s="27" t="s">
        <v>162</v>
      </c>
      <c r="B9" s="99"/>
      <c r="C9" s="36" t="s">
        <v>163</v>
      </c>
      <c r="D9" s="37" t="s">
        <v>158</v>
      </c>
      <c r="E9" s="116"/>
      <c r="F9" s="149"/>
      <c r="G9" s="101"/>
      <c r="H9" s="121"/>
      <c r="I9" s="123"/>
      <c r="J9" s="113"/>
      <c r="K9" s="113"/>
      <c r="L9" s="113"/>
      <c r="M9" s="32" t="s">
        <v>164</v>
      </c>
      <c r="N9" s="30">
        <v>6233</v>
      </c>
    </row>
    <row r="10" spans="1:14" ht="15.75">
      <c r="A10" s="27">
        <v>2</v>
      </c>
      <c r="B10" s="35" t="s">
        <v>165</v>
      </c>
      <c r="C10" s="36" t="s">
        <v>166</v>
      </c>
      <c r="D10" s="37" t="s">
        <v>167</v>
      </c>
      <c r="E10" s="38">
        <v>3000000</v>
      </c>
      <c r="F10" s="39">
        <v>149770</v>
      </c>
      <c r="G10" s="40">
        <v>159230</v>
      </c>
      <c r="H10" s="41">
        <f aca="true" t="shared" si="0" ref="H10:H16">SUM(E10:G10)</f>
        <v>3309000</v>
      </c>
      <c r="I10" s="42" t="s">
        <v>168</v>
      </c>
      <c r="J10" s="43">
        <v>14000</v>
      </c>
      <c r="K10" s="44" t="s">
        <v>160</v>
      </c>
      <c r="L10" s="44" t="s">
        <v>160</v>
      </c>
      <c r="M10" s="32" t="s">
        <v>169</v>
      </c>
      <c r="N10" s="30">
        <v>5413</v>
      </c>
    </row>
    <row r="11" spans="1:14" ht="15.75">
      <c r="A11" s="27">
        <v>3</v>
      </c>
      <c r="B11" s="35" t="s">
        <v>170</v>
      </c>
      <c r="C11" s="36" t="s">
        <v>171</v>
      </c>
      <c r="D11" s="37" t="s">
        <v>167</v>
      </c>
      <c r="E11" s="38">
        <f>'[2]Projects Awarded '!N113</f>
        <v>3000000</v>
      </c>
      <c r="F11" s="39">
        <v>500000</v>
      </c>
      <c r="G11" s="40">
        <v>55000</v>
      </c>
      <c r="H11" s="41">
        <f t="shared" si="0"/>
        <v>3555000</v>
      </c>
      <c r="I11" s="42" t="s">
        <v>172</v>
      </c>
      <c r="J11" s="43">
        <v>23000</v>
      </c>
      <c r="K11" s="44" t="s">
        <v>160</v>
      </c>
      <c r="L11" s="44" t="s">
        <v>160</v>
      </c>
      <c r="M11" s="32" t="s">
        <v>173</v>
      </c>
      <c r="N11" s="30">
        <v>4881</v>
      </c>
    </row>
    <row r="12" spans="1:14" ht="15.75">
      <c r="A12" s="27">
        <v>4</v>
      </c>
      <c r="B12" s="35" t="s">
        <v>174</v>
      </c>
      <c r="C12" s="36" t="s">
        <v>175</v>
      </c>
      <c r="D12" s="37" t="s">
        <v>158</v>
      </c>
      <c r="E12" s="38">
        <f>'[2]Projects Awarded '!N136</f>
        <v>1485000</v>
      </c>
      <c r="F12" s="39">
        <v>165000</v>
      </c>
      <c r="G12" s="40">
        <v>0</v>
      </c>
      <c r="H12" s="41">
        <f t="shared" si="0"/>
        <v>1650000</v>
      </c>
      <c r="I12" s="42" t="s">
        <v>176</v>
      </c>
      <c r="J12" s="43">
        <v>25000</v>
      </c>
      <c r="K12" s="44"/>
      <c r="L12" s="44"/>
      <c r="M12" s="32" t="s">
        <v>177</v>
      </c>
      <c r="N12" s="30">
        <v>3131</v>
      </c>
    </row>
    <row r="13" spans="1:14" ht="15.75">
      <c r="A13" s="27">
        <v>5</v>
      </c>
      <c r="B13" s="35" t="s">
        <v>178</v>
      </c>
      <c r="C13" s="36" t="s">
        <v>179</v>
      </c>
      <c r="D13" s="37" t="s">
        <v>167</v>
      </c>
      <c r="E13" s="38">
        <f>'[2]Projects Awarded '!N119</f>
        <v>3000000</v>
      </c>
      <c r="F13" s="39">
        <v>1064200</v>
      </c>
      <c r="G13" s="40">
        <v>0</v>
      </c>
      <c r="H13" s="41">
        <f t="shared" si="0"/>
        <v>4064200</v>
      </c>
      <c r="I13" s="42" t="s">
        <v>176</v>
      </c>
      <c r="J13" s="43">
        <v>22000</v>
      </c>
      <c r="K13" s="44"/>
      <c r="L13" s="44"/>
      <c r="M13" s="32" t="s">
        <v>180</v>
      </c>
      <c r="N13" s="30">
        <v>6115</v>
      </c>
    </row>
    <row r="14" spans="1:14" ht="15.75">
      <c r="A14" s="45">
        <v>6</v>
      </c>
      <c r="B14" s="88" t="s">
        <v>36</v>
      </c>
      <c r="C14" s="36" t="s">
        <v>181</v>
      </c>
      <c r="D14" s="37" t="s">
        <v>167</v>
      </c>
      <c r="E14" s="47">
        <f>'[2]Projects Awarded '!N10</f>
        <v>133718</v>
      </c>
      <c r="F14" s="39">
        <v>10413</v>
      </c>
      <c r="G14" s="40">
        <v>0</v>
      </c>
      <c r="H14" s="31">
        <f t="shared" si="0"/>
        <v>144131</v>
      </c>
      <c r="I14" s="48" t="s">
        <v>182</v>
      </c>
      <c r="J14" s="50" t="s">
        <v>160</v>
      </c>
      <c r="K14" s="49">
        <v>2240</v>
      </c>
      <c r="L14" s="50" t="s">
        <v>160</v>
      </c>
      <c r="M14" s="32" t="s">
        <v>183</v>
      </c>
      <c r="N14" s="30">
        <v>4411</v>
      </c>
    </row>
    <row r="15" spans="1:14" ht="15.75">
      <c r="A15" s="45">
        <v>7</v>
      </c>
      <c r="B15" s="46" t="s">
        <v>44</v>
      </c>
      <c r="C15" s="36" t="s">
        <v>184</v>
      </c>
      <c r="D15" s="37" t="s">
        <v>185</v>
      </c>
      <c r="E15" s="47">
        <f>'[2]Projects Awarded '!N102</f>
        <v>1500000</v>
      </c>
      <c r="F15" s="39">
        <v>116667</v>
      </c>
      <c r="G15" s="40">
        <v>50000</v>
      </c>
      <c r="H15" s="31">
        <f t="shared" si="0"/>
        <v>1666667</v>
      </c>
      <c r="I15" s="48" t="s">
        <v>176</v>
      </c>
      <c r="J15" s="49">
        <v>12000</v>
      </c>
      <c r="K15" s="50" t="s">
        <v>160</v>
      </c>
      <c r="L15" s="50" t="s">
        <v>160</v>
      </c>
      <c r="M15" s="32" t="s">
        <v>186</v>
      </c>
      <c r="N15" s="30">
        <v>3364</v>
      </c>
    </row>
    <row r="16" spans="1:14" ht="15.75">
      <c r="A16" s="45">
        <v>8</v>
      </c>
      <c r="B16" s="46" t="s">
        <v>187</v>
      </c>
      <c r="C16" s="36" t="s">
        <v>188</v>
      </c>
      <c r="D16" s="37" t="s">
        <v>167</v>
      </c>
      <c r="E16" s="47">
        <f>'[2]Projects Awarded '!N134</f>
        <v>2635706</v>
      </c>
      <c r="F16" s="39">
        <v>409431</v>
      </c>
      <c r="G16" s="40">
        <v>35500</v>
      </c>
      <c r="H16" s="31">
        <f t="shared" si="0"/>
        <v>3080637</v>
      </c>
      <c r="I16" s="48" t="s">
        <v>176</v>
      </c>
      <c r="J16" s="49">
        <v>15000</v>
      </c>
      <c r="K16" s="50" t="s">
        <v>160</v>
      </c>
      <c r="L16" s="50" t="s">
        <v>160</v>
      </c>
      <c r="M16" s="32" t="s">
        <v>189</v>
      </c>
      <c r="N16" s="30">
        <v>5182</v>
      </c>
    </row>
    <row r="17" spans="1:14" ht="15.75">
      <c r="A17" s="45">
        <v>9</v>
      </c>
      <c r="B17" s="46" t="s">
        <v>53</v>
      </c>
      <c r="C17" s="150" t="s">
        <v>190</v>
      </c>
      <c r="D17" s="151" t="s">
        <v>191</v>
      </c>
      <c r="E17" s="47">
        <f>'[2]Projects Awarded '!N58</f>
        <v>3000000</v>
      </c>
      <c r="F17" s="39">
        <v>511605</v>
      </c>
      <c r="G17" s="40">
        <v>0</v>
      </c>
      <c r="H17" s="31">
        <f>SUM(E17:F17)</f>
        <v>3511605</v>
      </c>
      <c r="I17" s="48" t="s">
        <v>176</v>
      </c>
      <c r="J17" s="49">
        <v>60000</v>
      </c>
      <c r="K17" s="50" t="s">
        <v>160</v>
      </c>
      <c r="L17" s="50" t="s">
        <v>160</v>
      </c>
      <c r="M17" s="32" t="s">
        <v>192</v>
      </c>
      <c r="N17" s="30">
        <v>3222</v>
      </c>
    </row>
    <row r="18" spans="1:14" ht="15.75">
      <c r="A18" s="45">
        <v>10</v>
      </c>
      <c r="B18" s="46" t="s">
        <v>54</v>
      </c>
      <c r="C18" s="150" t="s">
        <v>193</v>
      </c>
      <c r="D18" s="151" t="s">
        <v>191</v>
      </c>
      <c r="E18" s="47">
        <f>'[2]Projects Awarded '!N105</f>
        <v>973646</v>
      </c>
      <c r="F18" s="39">
        <v>1250932</v>
      </c>
      <c r="G18" s="40">
        <v>203320</v>
      </c>
      <c r="H18" s="31">
        <f aca="true" t="shared" si="1" ref="H18:H25">SUM(E18:G18)</f>
        <v>2427898</v>
      </c>
      <c r="I18" s="48" t="s">
        <v>194</v>
      </c>
      <c r="J18" s="50" t="s">
        <v>160</v>
      </c>
      <c r="K18" s="49">
        <v>10725</v>
      </c>
      <c r="L18" s="49">
        <v>1500</v>
      </c>
      <c r="M18" s="32" t="s">
        <v>195</v>
      </c>
      <c r="N18" s="30">
        <v>3261</v>
      </c>
    </row>
    <row r="19" spans="1:14" ht="15.75">
      <c r="A19" s="45">
        <v>11</v>
      </c>
      <c r="B19" s="51" t="s">
        <v>64</v>
      </c>
      <c r="C19" s="52" t="s">
        <v>196</v>
      </c>
      <c r="D19" s="53" t="s">
        <v>158</v>
      </c>
      <c r="E19" s="47">
        <f>'[2]Projects Awarded '!N66</f>
        <v>571397</v>
      </c>
      <c r="F19" s="39">
        <v>63530</v>
      </c>
      <c r="G19" s="40">
        <v>0</v>
      </c>
      <c r="H19" s="31">
        <f t="shared" si="1"/>
        <v>634927</v>
      </c>
      <c r="I19" s="48" t="s">
        <v>176</v>
      </c>
      <c r="J19" s="49">
        <v>4000</v>
      </c>
      <c r="K19" s="50" t="s">
        <v>160</v>
      </c>
      <c r="L19" s="50" t="s">
        <v>160</v>
      </c>
      <c r="M19" s="32" t="s">
        <v>197</v>
      </c>
      <c r="N19" s="30">
        <v>5419</v>
      </c>
    </row>
    <row r="20" spans="1:14" ht="15.75">
      <c r="A20" s="45">
        <v>12</v>
      </c>
      <c r="B20" s="51" t="s">
        <v>64</v>
      </c>
      <c r="C20" s="52" t="s">
        <v>198</v>
      </c>
      <c r="D20" s="53" t="s">
        <v>167</v>
      </c>
      <c r="E20" s="47">
        <f>'[2]Projects Awarded '!N121</f>
        <v>1500000</v>
      </c>
      <c r="F20" s="39">
        <v>75000</v>
      </c>
      <c r="G20" s="40">
        <v>1000000</v>
      </c>
      <c r="H20" s="31">
        <f t="shared" si="1"/>
        <v>2575000</v>
      </c>
      <c r="I20" s="48" t="s">
        <v>199</v>
      </c>
      <c r="J20" s="49"/>
      <c r="K20" s="50"/>
      <c r="L20" s="50"/>
      <c r="M20" s="32" t="s">
        <v>200</v>
      </c>
      <c r="N20" s="30">
        <v>3251</v>
      </c>
    </row>
    <row r="21" spans="1:14" ht="15.75">
      <c r="A21" s="45">
        <v>13</v>
      </c>
      <c r="B21" s="54" t="s">
        <v>71</v>
      </c>
      <c r="C21" s="52" t="s">
        <v>201</v>
      </c>
      <c r="D21" s="53" t="s">
        <v>185</v>
      </c>
      <c r="E21" s="47">
        <f>'[2]Projects Awarded '!N106</f>
        <v>810000</v>
      </c>
      <c r="F21" s="39">
        <v>89500</v>
      </c>
      <c r="G21" s="40">
        <v>0</v>
      </c>
      <c r="H21" s="31">
        <f t="shared" si="1"/>
        <v>899500</v>
      </c>
      <c r="I21" s="48" t="s">
        <v>176</v>
      </c>
      <c r="J21" s="49">
        <v>1708</v>
      </c>
      <c r="K21" s="50" t="s">
        <v>160</v>
      </c>
      <c r="L21" s="50" t="s">
        <v>160</v>
      </c>
      <c r="M21" s="32" t="s">
        <v>202</v>
      </c>
      <c r="N21" s="30">
        <v>5417</v>
      </c>
    </row>
    <row r="22" spans="1:14" ht="15.75">
      <c r="A22" s="45">
        <v>14</v>
      </c>
      <c r="B22" s="54" t="s">
        <v>71</v>
      </c>
      <c r="C22" s="52" t="s">
        <v>203</v>
      </c>
      <c r="D22" s="53" t="s">
        <v>185</v>
      </c>
      <c r="E22" s="47">
        <f>'[2]Projects Awarded '!N67</f>
        <v>1500000</v>
      </c>
      <c r="F22" s="39">
        <v>3809250</v>
      </c>
      <c r="G22" s="40">
        <v>300000</v>
      </c>
      <c r="H22" s="31">
        <f t="shared" si="1"/>
        <v>5609250</v>
      </c>
      <c r="I22" s="48" t="s">
        <v>204</v>
      </c>
      <c r="J22" s="50"/>
      <c r="K22" s="50"/>
      <c r="L22" s="50"/>
      <c r="M22" s="32" t="s">
        <v>205</v>
      </c>
      <c r="N22" s="30">
        <v>8133</v>
      </c>
    </row>
    <row r="23" spans="1:14" ht="15.75">
      <c r="A23" s="45">
        <v>15</v>
      </c>
      <c r="B23" s="54" t="s">
        <v>74</v>
      </c>
      <c r="C23" s="52" t="s">
        <v>206</v>
      </c>
      <c r="D23" s="53" t="s">
        <v>185</v>
      </c>
      <c r="E23" s="47">
        <f>'[2]Projects Awarded '!N68</f>
        <v>598100</v>
      </c>
      <c r="F23" s="39">
        <v>259810</v>
      </c>
      <c r="G23" s="40">
        <v>23500</v>
      </c>
      <c r="H23" s="31">
        <f t="shared" si="1"/>
        <v>881410</v>
      </c>
      <c r="I23" s="48" t="s">
        <v>176</v>
      </c>
      <c r="J23" s="49">
        <v>7800</v>
      </c>
      <c r="K23" s="50" t="s">
        <v>160</v>
      </c>
      <c r="L23" s="50" t="s">
        <v>160</v>
      </c>
      <c r="M23" s="32" t="s">
        <v>207</v>
      </c>
      <c r="N23" s="30">
        <v>5121</v>
      </c>
    </row>
    <row r="24" spans="1:14" ht="15.75">
      <c r="A24" s="45">
        <v>16</v>
      </c>
      <c r="B24" s="54" t="s">
        <v>78</v>
      </c>
      <c r="C24" s="52" t="s">
        <v>208</v>
      </c>
      <c r="D24" s="53" t="s">
        <v>185</v>
      </c>
      <c r="E24" s="47">
        <f>'[2]Projects Awarded '!N114</f>
        <v>151629</v>
      </c>
      <c r="F24" s="39">
        <v>529890</v>
      </c>
      <c r="G24" s="40">
        <v>13110</v>
      </c>
      <c r="H24" s="31">
        <f t="shared" si="1"/>
        <v>694629</v>
      </c>
      <c r="I24" s="48" t="s">
        <v>209</v>
      </c>
      <c r="J24" s="49">
        <v>24000</v>
      </c>
      <c r="K24" s="50"/>
      <c r="L24" s="50"/>
      <c r="M24" s="32" t="s">
        <v>210</v>
      </c>
      <c r="N24" s="30">
        <v>3372</v>
      </c>
    </row>
    <row r="25" spans="1:14" ht="15.75">
      <c r="A25" s="27" t="s">
        <v>211</v>
      </c>
      <c r="B25" s="103" t="s">
        <v>11</v>
      </c>
      <c r="C25" s="52" t="s">
        <v>212</v>
      </c>
      <c r="D25" s="53" t="s">
        <v>191</v>
      </c>
      <c r="E25" s="116">
        <f>'[2]Projects Awarded '!N69</f>
        <v>1285141</v>
      </c>
      <c r="F25" s="97">
        <v>142793</v>
      </c>
      <c r="G25" s="97">
        <v>0</v>
      </c>
      <c r="H25" s="111">
        <f t="shared" si="1"/>
        <v>1427934</v>
      </c>
      <c r="I25" s="106" t="s">
        <v>213</v>
      </c>
      <c r="J25" s="109">
        <v>5971</v>
      </c>
      <c r="K25" s="108" t="s">
        <v>160</v>
      </c>
      <c r="L25" s="108" t="s">
        <v>160</v>
      </c>
      <c r="M25" s="32" t="s">
        <v>161</v>
      </c>
      <c r="N25" s="30">
        <v>7211</v>
      </c>
    </row>
    <row r="26" spans="1:14" ht="15.75">
      <c r="A26" s="27" t="s">
        <v>214</v>
      </c>
      <c r="B26" s="103"/>
      <c r="C26" s="52" t="s">
        <v>215</v>
      </c>
      <c r="D26" s="53" t="s">
        <v>191</v>
      </c>
      <c r="E26" s="116"/>
      <c r="F26" s="97"/>
      <c r="G26" s="97"/>
      <c r="H26" s="111"/>
      <c r="I26" s="106"/>
      <c r="J26" s="108"/>
      <c r="K26" s="108"/>
      <c r="L26" s="108"/>
      <c r="M26" s="32" t="s">
        <v>161</v>
      </c>
      <c r="N26" s="30">
        <v>7211</v>
      </c>
    </row>
    <row r="27" spans="1:14" ht="15.75">
      <c r="A27" s="27" t="s">
        <v>216</v>
      </c>
      <c r="B27" s="103"/>
      <c r="C27" s="52" t="s">
        <v>217</v>
      </c>
      <c r="D27" s="53" t="s">
        <v>158</v>
      </c>
      <c r="E27" s="116"/>
      <c r="F27" s="97"/>
      <c r="G27" s="97"/>
      <c r="H27" s="111"/>
      <c r="I27" s="106"/>
      <c r="J27" s="108"/>
      <c r="K27" s="108"/>
      <c r="L27" s="108"/>
      <c r="M27" s="32" t="s">
        <v>218</v>
      </c>
      <c r="N27" s="30">
        <v>5619</v>
      </c>
    </row>
    <row r="28" spans="1:14" ht="15.75">
      <c r="A28" s="27" t="s">
        <v>219</v>
      </c>
      <c r="B28" s="105" t="s">
        <v>11</v>
      </c>
      <c r="C28" s="52" t="s">
        <v>220</v>
      </c>
      <c r="D28" s="53" t="s">
        <v>167</v>
      </c>
      <c r="E28" s="47">
        <f>'[2]Projects Awarded '!N80</f>
        <v>1086000</v>
      </c>
      <c r="F28" s="39">
        <v>0</v>
      </c>
      <c r="G28" s="40">
        <v>417631</v>
      </c>
      <c r="H28" s="31">
        <f>SUM(E28:G28)</f>
        <v>1503631</v>
      </c>
      <c r="I28" s="48" t="s">
        <v>176</v>
      </c>
      <c r="J28" s="49">
        <v>20000</v>
      </c>
      <c r="K28" s="50" t="s">
        <v>160</v>
      </c>
      <c r="L28" s="50" t="s">
        <v>160</v>
      </c>
      <c r="M28" s="32" t="s">
        <v>221</v>
      </c>
      <c r="N28" s="30">
        <v>2131</v>
      </c>
    </row>
    <row r="29" spans="1:14" ht="15.75">
      <c r="A29" s="27" t="s">
        <v>222</v>
      </c>
      <c r="B29" s="105"/>
      <c r="C29" s="52" t="s">
        <v>223</v>
      </c>
      <c r="D29" s="53" t="s">
        <v>167</v>
      </c>
      <c r="E29" s="47">
        <f>'[2]Projects Awarded '!N90</f>
        <v>1500000</v>
      </c>
      <c r="F29" s="39"/>
      <c r="G29" s="40"/>
      <c r="H29" s="31"/>
      <c r="I29" s="48"/>
      <c r="J29" s="49"/>
      <c r="K29" s="50"/>
      <c r="L29" s="50"/>
      <c r="M29" s="32"/>
      <c r="N29" s="30"/>
    </row>
    <row r="30" spans="1:14" ht="15.75">
      <c r="A30" s="45">
        <v>19</v>
      </c>
      <c r="B30" s="54" t="s">
        <v>224</v>
      </c>
      <c r="C30" s="52" t="s">
        <v>225</v>
      </c>
      <c r="D30" s="53" t="s">
        <v>191</v>
      </c>
      <c r="E30" s="47">
        <f>'[2]Projects Awarded '!N70</f>
        <v>1500000</v>
      </c>
      <c r="F30" s="39">
        <v>1261926</v>
      </c>
      <c r="G30" s="40">
        <v>251000</v>
      </c>
      <c r="H30" s="31">
        <f>SUM(E30:G30)</f>
        <v>3012926</v>
      </c>
      <c r="I30" s="48" t="s">
        <v>226</v>
      </c>
      <c r="J30" s="50" t="s">
        <v>160</v>
      </c>
      <c r="K30" s="49">
        <v>42180</v>
      </c>
      <c r="L30" s="50"/>
      <c r="M30" s="32" t="s">
        <v>227</v>
      </c>
      <c r="N30" s="30">
        <v>4931</v>
      </c>
    </row>
    <row r="31" spans="1:14" ht="15.75">
      <c r="A31" s="45">
        <v>20</v>
      </c>
      <c r="B31" s="54" t="s">
        <v>228</v>
      </c>
      <c r="C31" s="52" t="s">
        <v>229</v>
      </c>
      <c r="D31" s="53" t="s">
        <v>167</v>
      </c>
      <c r="E31" s="47">
        <f>'[2]Projects Awarded '!N137</f>
        <v>70241</v>
      </c>
      <c r="F31" s="39">
        <v>3697</v>
      </c>
      <c r="G31" s="40">
        <v>0</v>
      </c>
      <c r="H31" s="31">
        <f>SUM(E31:G31)</f>
        <v>73938</v>
      </c>
      <c r="I31" s="48" t="s">
        <v>230</v>
      </c>
      <c r="J31" s="50" t="s">
        <v>160</v>
      </c>
      <c r="K31" s="49">
        <v>1800</v>
      </c>
      <c r="L31" s="50" t="s">
        <v>160</v>
      </c>
      <c r="M31" s="32" t="s">
        <v>231</v>
      </c>
      <c r="N31" s="30">
        <v>3212</v>
      </c>
    </row>
    <row r="32" spans="1:14" ht="15.75">
      <c r="A32" s="27" t="s">
        <v>232</v>
      </c>
      <c r="B32" s="55" t="s">
        <v>94</v>
      </c>
      <c r="C32" s="52" t="s">
        <v>233</v>
      </c>
      <c r="D32" s="53" t="s">
        <v>185</v>
      </c>
      <c r="E32" s="56">
        <f>'[2]Projects Awarded '!N71</f>
        <v>1875000</v>
      </c>
      <c r="F32" s="101">
        <v>195290</v>
      </c>
      <c r="G32" s="101">
        <v>133304</v>
      </c>
      <c r="H32" s="125">
        <f>SUM(E32:G32)</f>
        <v>2203594</v>
      </c>
      <c r="I32" s="106" t="s">
        <v>234</v>
      </c>
      <c r="J32" s="49">
        <v>4155</v>
      </c>
      <c r="K32" s="50"/>
      <c r="L32" s="50"/>
      <c r="M32" s="32" t="s">
        <v>235</v>
      </c>
      <c r="N32" s="30">
        <v>6211</v>
      </c>
    </row>
    <row r="33" spans="1:14" ht="15.75">
      <c r="A33" s="27" t="s">
        <v>236</v>
      </c>
      <c r="B33" s="55" t="s">
        <v>237</v>
      </c>
      <c r="C33" s="52" t="s">
        <v>238</v>
      </c>
      <c r="D33" s="53" t="s">
        <v>191</v>
      </c>
      <c r="E33" s="56">
        <f>'[2]Projects Awarded '!N91</f>
        <v>1082354</v>
      </c>
      <c r="F33" s="101"/>
      <c r="G33" s="101"/>
      <c r="H33" s="125"/>
      <c r="I33" s="106"/>
      <c r="J33" s="49">
        <v>4762</v>
      </c>
      <c r="K33" s="50"/>
      <c r="L33" s="50"/>
      <c r="M33" s="32" t="s">
        <v>239</v>
      </c>
      <c r="N33" s="30">
        <v>5211</v>
      </c>
    </row>
    <row r="34" spans="1:14" ht="31.5">
      <c r="A34" s="27">
        <v>22</v>
      </c>
      <c r="B34" s="55" t="s">
        <v>240</v>
      </c>
      <c r="C34" s="52" t="s">
        <v>241</v>
      </c>
      <c r="D34" s="53" t="s">
        <v>167</v>
      </c>
      <c r="E34" s="47">
        <f>'[2]Projects Awarded '!N141</f>
        <v>653250</v>
      </c>
      <c r="F34" s="39">
        <v>0</v>
      </c>
      <c r="G34" s="40">
        <v>72583</v>
      </c>
      <c r="H34" s="31">
        <f>SUM(E34:G34)</f>
        <v>725833</v>
      </c>
      <c r="I34" s="58" t="s">
        <v>242</v>
      </c>
      <c r="J34" s="49" t="s">
        <v>160</v>
      </c>
      <c r="K34" s="50" t="s">
        <v>160</v>
      </c>
      <c r="L34" s="50">
        <v>300</v>
      </c>
      <c r="M34" s="32" t="s">
        <v>243</v>
      </c>
      <c r="N34" s="30">
        <v>7132</v>
      </c>
    </row>
    <row r="35" spans="1:14" ht="15.75">
      <c r="A35" s="27">
        <v>23</v>
      </c>
      <c r="B35" s="55" t="s">
        <v>99</v>
      </c>
      <c r="C35" s="52" t="s">
        <v>244</v>
      </c>
      <c r="D35" s="53" t="s">
        <v>167</v>
      </c>
      <c r="E35" s="47">
        <f>'[2]Projects Awarded '!N138</f>
        <v>1500000</v>
      </c>
      <c r="F35" s="39">
        <v>221400</v>
      </c>
      <c r="G35" s="40">
        <v>0</v>
      </c>
      <c r="H35" s="31">
        <f>SUM(D35:G35)</f>
        <v>1721400</v>
      </c>
      <c r="I35" s="58" t="s">
        <v>176</v>
      </c>
      <c r="J35" s="49">
        <v>8500</v>
      </c>
      <c r="K35" s="50" t="s">
        <v>160</v>
      </c>
      <c r="L35" s="50" t="s">
        <v>160</v>
      </c>
      <c r="M35" s="32" t="s">
        <v>245</v>
      </c>
      <c r="N35" s="30">
        <v>5229</v>
      </c>
    </row>
    <row r="36" spans="1:14" ht="15.75">
      <c r="A36" s="27" t="s">
        <v>246</v>
      </c>
      <c r="B36" s="46" t="s">
        <v>100</v>
      </c>
      <c r="C36" s="52" t="s">
        <v>247</v>
      </c>
      <c r="D36" s="53" t="s">
        <v>167</v>
      </c>
      <c r="E36" s="47">
        <f>'[2]Projects Awarded '!N35</f>
        <v>495900</v>
      </c>
      <c r="F36" s="39">
        <v>68100</v>
      </c>
      <c r="G36" s="40">
        <v>2848</v>
      </c>
      <c r="H36" s="31">
        <f>SUM(E36:G36)</f>
        <v>566848</v>
      </c>
      <c r="I36" s="48" t="s">
        <v>248</v>
      </c>
      <c r="J36" s="50" t="s">
        <v>160</v>
      </c>
      <c r="K36" s="49">
        <v>5900</v>
      </c>
      <c r="L36" s="50" t="s">
        <v>160</v>
      </c>
      <c r="M36" s="32" t="s">
        <v>249</v>
      </c>
      <c r="N36" s="30">
        <v>4451</v>
      </c>
    </row>
    <row r="37" spans="1:14" ht="15.75">
      <c r="A37" s="27" t="s">
        <v>250</v>
      </c>
      <c r="B37" s="46" t="s">
        <v>251</v>
      </c>
      <c r="C37" s="52" t="s">
        <v>247</v>
      </c>
      <c r="D37" s="53" t="s">
        <v>167</v>
      </c>
      <c r="E37" s="47">
        <f>'[2]Projects Awarded '!N59</f>
        <v>123500</v>
      </c>
      <c r="F37" s="39"/>
      <c r="G37" s="40"/>
      <c r="H37" s="31"/>
      <c r="I37" s="48"/>
      <c r="J37" s="50"/>
      <c r="K37" s="49"/>
      <c r="L37" s="50"/>
      <c r="M37" s="32"/>
      <c r="N37" s="30"/>
    </row>
    <row r="38" spans="1:63" ht="15.75">
      <c r="A38" s="45">
        <v>25</v>
      </c>
      <c r="B38" s="46" t="s">
        <v>103</v>
      </c>
      <c r="C38" s="36" t="s">
        <v>252</v>
      </c>
      <c r="D38" s="37" t="s">
        <v>167</v>
      </c>
      <c r="E38" s="47">
        <f>'[2]Projects Awarded '!N60</f>
        <v>154777</v>
      </c>
      <c r="F38" s="39">
        <v>8146</v>
      </c>
      <c r="G38" s="40">
        <v>0</v>
      </c>
      <c r="H38" s="31">
        <f>SUM(E38:G38)</f>
        <v>162923</v>
      </c>
      <c r="I38" s="48" t="s">
        <v>253</v>
      </c>
      <c r="J38" s="50" t="s">
        <v>160</v>
      </c>
      <c r="K38" s="49">
        <v>1620</v>
      </c>
      <c r="L38" s="50" t="s">
        <v>160</v>
      </c>
      <c r="M38" s="32" t="s">
        <v>254</v>
      </c>
      <c r="N38" s="30">
        <v>3129</v>
      </c>
      <c r="BG38" s="34"/>
      <c r="BH38" s="34"/>
      <c r="BI38" s="34"/>
      <c r="BJ38" s="34"/>
      <c r="BK38" s="34"/>
    </row>
    <row r="39" spans="1:63" ht="15.75">
      <c r="A39" s="45">
        <v>26</v>
      </c>
      <c r="B39" s="46" t="s">
        <v>255</v>
      </c>
      <c r="C39" s="36" t="s">
        <v>256</v>
      </c>
      <c r="D39" s="37" t="s">
        <v>185</v>
      </c>
      <c r="E39" s="47">
        <f>'[2]Projects Awarded '!N14</f>
        <v>1500000</v>
      </c>
      <c r="F39" s="39">
        <v>1751740</v>
      </c>
      <c r="G39" s="40">
        <v>0</v>
      </c>
      <c r="H39" s="31">
        <f>SUM(E39:G39)</f>
        <v>3251740</v>
      </c>
      <c r="I39" s="48" t="s">
        <v>176</v>
      </c>
      <c r="J39" s="49">
        <v>37570</v>
      </c>
      <c r="K39" s="50" t="s">
        <v>160</v>
      </c>
      <c r="L39" s="50" t="s">
        <v>160</v>
      </c>
      <c r="M39" s="32" t="s">
        <v>257</v>
      </c>
      <c r="N39" s="30">
        <v>3345</v>
      </c>
      <c r="BG39" s="34"/>
      <c r="BH39" s="34"/>
      <c r="BI39" s="34"/>
      <c r="BJ39" s="34"/>
      <c r="BK39" s="34"/>
    </row>
    <row r="40" spans="1:63" ht="15.75">
      <c r="A40" s="45">
        <v>27</v>
      </c>
      <c r="B40" s="46" t="s">
        <v>255</v>
      </c>
      <c r="C40" s="36" t="s">
        <v>258</v>
      </c>
      <c r="D40" s="37" t="s">
        <v>167</v>
      </c>
      <c r="E40" s="47">
        <f>'[2]Projects Awarded '!N93</f>
        <v>1488000</v>
      </c>
      <c r="F40" s="39">
        <v>293000</v>
      </c>
      <c r="G40" s="40">
        <v>0</v>
      </c>
      <c r="H40" s="31">
        <f>SUM(E40:G40)</f>
        <v>1781000</v>
      </c>
      <c r="I40" s="48" t="s">
        <v>176</v>
      </c>
      <c r="J40" s="49">
        <v>14800</v>
      </c>
      <c r="K40" s="50" t="s">
        <v>160</v>
      </c>
      <c r="L40" s="50" t="s">
        <v>160</v>
      </c>
      <c r="M40" s="32" t="s">
        <v>259</v>
      </c>
      <c r="N40" s="30">
        <v>6244</v>
      </c>
      <c r="BG40" s="34"/>
      <c r="BH40" s="34"/>
      <c r="BI40" s="34"/>
      <c r="BJ40" s="34"/>
      <c r="BK40" s="34"/>
    </row>
    <row r="41" spans="1:63" ht="15.75">
      <c r="A41" s="45">
        <v>28</v>
      </c>
      <c r="B41" s="46" t="s">
        <v>255</v>
      </c>
      <c r="C41" s="36" t="s">
        <v>260</v>
      </c>
      <c r="D41" s="37" t="s">
        <v>167</v>
      </c>
      <c r="E41" s="47">
        <f>'[2]Projects Awarded '!N139</f>
        <v>3000000</v>
      </c>
      <c r="F41" s="39">
        <v>2272300</v>
      </c>
      <c r="G41" s="40">
        <v>0</v>
      </c>
      <c r="H41" s="31">
        <f>SUM(D41:G41)</f>
        <v>5272300</v>
      </c>
      <c r="I41" s="48" t="s">
        <v>176</v>
      </c>
      <c r="J41" s="49">
        <v>48000</v>
      </c>
      <c r="K41" s="50" t="s">
        <v>160</v>
      </c>
      <c r="L41" s="50" t="s">
        <v>160</v>
      </c>
      <c r="M41" s="32" t="s">
        <v>261</v>
      </c>
      <c r="N41" s="30">
        <v>2133</v>
      </c>
      <c r="BG41" s="34"/>
      <c r="BH41" s="34"/>
      <c r="BI41" s="34"/>
      <c r="BJ41" s="34"/>
      <c r="BK41" s="34"/>
    </row>
    <row r="42" spans="1:63" ht="15.75">
      <c r="A42" s="45">
        <v>29</v>
      </c>
      <c r="B42" s="46" t="s">
        <v>255</v>
      </c>
      <c r="C42" s="36" t="s">
        <v>262</v>
      </c>
      <c r="D42" s="37" t="s">
        <v>191</v>
      </c>
      <c r="E42" s="47">
        <f>'[2]Projects Awarded '!N133</f>
        <v>1500000</v>
      </c>
      <c r="F42" s="39">
        <v>165000</v>
      </c>
      <c r="G42" s="40">
        <v>0</v>
      </c>
      <c r="H42" s="31">
        <f>SUM(D42:G42)</f>
        <v>1665000</v>
      </c>
      <c r="I42" s="48" t="s">
        <v>263</v>
      </c>
      <c r="J42" s="49" t="s">
        <v>160</v>
      </c>
      <c r="K42" s="49">
        <v>20000</v>
      </c>
      <c r="L42" s="50">
        <v>0</v>
      </c>
      <c r="M42" s="32" t="s">
        <v>264</v>
      </c>
      <c r="N42" s="30">
        <v>6243</v>
      </c>
      <c r="BG42" s="34"/>
      <c r="BH42" s="34"/>
      <c r="BI42" s="34"/>
      <c r="BJ42" s="34"/>
      <c r="BK42" s="34"/>
    </row>
    <row r="43" spans="1:63" ht="15.75">
      <c r="A43" s="45">
        <v>30</v>
      </c>
      <c r="B43" s="46" t="s">
        <v>108</v>
      </c>
      <c r="C43" s="36" t="s">
        <v>265</v>
      </c>
      <c r="D43" s="37" t="s">
        <v>167</v>
      </c>
      <c r="E43" s="47">
        <f>'[2]Projects Awarded '!N128</f>
        <v>912748</v>
      </c>
      <c r="F43" s="39">
        <v>55817</v>
      </c>
      <c r="G43" s="40">
        <v>45600</v>
      </c>
      <c r="H43" s="31">
        <f>SUM(E43:G43)</f>
        <v>1014165</v>
      </c>
      <c r="I43" s="48" t="s">
        <v>176</v>
      </c>
      <c r="J43" s="49">
        <v>2860</v>
      </c>
      <c r="K43" s="50" t="s">
        <v>160</v>
      </c>
      <c r="L43" s="50" t="s">
        <v>160</v>
      </c>
      <c r="M43" s="32" t="s">
        <v>259</v>
      </c>
      <c r="N43" s="30">
        <v>6244</v>
      </c>
      <c r="BG43" s="34"/>
      <c r="BH43" s="34"/>
      <c r="BI43" s="34"/>
      <c r="BJ43" s="34"/>
      <c r="BK43" s="34"/>
    </row>
    <row r="44" spans="1:63" ht="15.75">
      <c r="A44" s="27" t="s">
        <v>266</v>
      </c>
      <c r="B44" s="152" t="s">
        <v>267</v>
      </c>
      <c r="C44" s="36" t="s">
        <v>268</v>
      </c>
      <c r="D44" s="126" t="s">
        <v>185</v>
      </c>
      <c r="E44" s="116">
        <f>'[2]Projects Awarded '!N28</f>
        <v>1479022</v>
      </c>
      <c r="F44" s="125">
        <v>45638</v>
      </c>
      <c r="G44" s="101">
        <v>639823</v>
      </c>
      <c r="H44" s="111">
        <f>SUM(E44:G44)</f>
        <v>2164483</v>
      </c>
      <c r="I44" s="106" t="s">
        <v>269</v>
      </c>
      <c r="J44" s="108" t="s">
        <v>160</v>
      </c>
      <c r="K44" s="109">
        <v>7900</v>
      </c>
      <c r="L44" s="108">
        <v>950</v>
      </c>
      <c r="M44" s="32" t="s">
        <v>270</v>
      </c>
      <c r="N44" s="30">
        <v>3333</v>
      </c>
      <c r="BG44" s="34"/>
      <c r="BH44" s="34"/>
      <c r="BI44" s="34"/>
      <c r="BJ44" s="34"/>
      <c r="BK44" s="34"/>
    </row>
    <row r="45" spans="1:63" ht="15.75">
      <c r="A45" s="27" t="s">
        <v>271</v>
      </c>
      <c r="B45" s="152"/>
      <c r="C45" s="36" t="s">
        <v>272</v>
      </c>
      <c r="D45" s="126"/>
      <c r="E45" s="116"/>
      <c r="F45" s="125"/>
      <c r="G45" s="101"/>
      <c r="H45" s="111"/>
      <c r="I45" s="106"/>
      <c r="J45" s="108"/>
      <c r="K45" s="110"/>
      <c r="L45" s="108"/>
      <c r="M45" s="32" t="s">
        <v>273</v>
      </c>
      <c r="N45" s="30">
        <v>3149</v>
      </c>
      <c r="BG45" s="34"/>
      <c r="BH45" s="34"/>
      <c r="BI45" s="34"/>
      <c r="BJ45" s="34"/>
      <c r="BK45" s="34"/>
    </row>
    <row r="46" spans="1:63" ht="15.75">
      <c r="A46" s="27" t="s">
        <v>274</v>
      </c>
      <c r="B46" s="94" t="s">
        <v>267</v>
      </c>
      <c r="C46" s="36" t="s">
        <v>275</v>
      </c>
      <c r="D46" s="126" t="s">
        <v>185</v>
      </c>
      <c r="E46" s="127">
        <f>'[2]Projects Awarded '!N135</f>
        <v>783090</v>
      </c>
      <c r="F46" s="125">
        <v>87010</v>
      </c>
      <c r="G46" s="101">
        <v>0</v>
      </c>
      <c r="H46" s="125">
        <f>SUM(D46:G46)</f>
        <v>870100</v>
      </c>
      <c r="I46" s="106" t="s">
        <v>276</v>
      </c>
      <c r="J46" s="108" t="s">
        <v>160</v>
      </c>
      <c r="K46" s="110">
        <v>1000</v>
      </c>
      <c r="L46" s="108">
        <v>1000</v>
      </c>
      <c r="M46" s="32" t="s">
        <v>277</v>
      </c>
      <c r="N46" s="30">
        <v>4247</v>
      </c>
      <c r="BG46" s="34"/>
      <c r="BH46" s="34"/>
      <c r="BI46" s="34"/>
      <c r="BJ46" s="34"/>
      <c r="BK46" s="34"/>
    </row>
    <row r="47" spans="1:63" ht="15.75">
      <c r="A47" s="27" t="s">
        <v>278</v>
      </c>
      <c r="B47" s="104"/>
      <c r="C47" s="36" t="s">
        <v>279</v>
      </c>
      <c r="D47" s="126"/>
      <c r="E47" s="127"/>
      <c r="F47" s="125"/>
      <c r="G47" s="101"/>
      <c r="H47" s="125"/>
      <c r="I47" s="106"/>
      <c r="J47" s="108"/>
      <c r="K47" s="110"/>
      <c r="L47" s="108"/>
      <c r="M47" s="32" t="s">
        <v>280</v>
      </c>
      <c r="N47" s="30">
        <v>5413</v>
      </c>
      <c r="BG47" s="34"/>
      <c r="BH47" s="34"/>
      <c r="BI47" s="34"/>
      <c r="BJ47" s="34"/>
      <c r="BK47" s="34"/>
    </row>
    <row r="48" spans="1:63" ht="15.75">
      <c r="A48" s="27">
        <v>33</v>
      </c>
      <c r="B48" s="59" t="s">
        <v>35</v>
      </c>
      <c r="C48" s="36" t="s">
        <v>281</v>
      </c>
      <c r="D48" s="37" t="s">
        <v>158</v>
      </c>
      <c r="E48" s="38">
        <f>'[2]Projects Awarded '!N142</f>
        <v>1500000</v>
      </c>
      <c r="F48" s="57">
        <v>0</v>
      </c>
      <c r="G48" s="40">
        <v>300000</v>
      </c>
      <c r="H48" s="41">
        <f>SUM(D48:G48)</f>
        <v>1800000</v>
      </c>
      <c r="I48" s="58" t="s">
        <v>176</v>
      </c>
      <c r="J48" s="60">
        <v>6000</v>
      </c>
      <c r="K48" s="61"/>
      <c r="L48" s="62"/>
      <c r="M48" s="32" t="s">
        <v>259</v>
      </c>
      <c r="N48" s="30">
        <v>6244</v>
      </c>
      <c r="BG48" s="34"/>
      <c r="BH48" s="34"/>
      <c r="BI48" s="34"/>
      <c r="BJ48" s="34"/>
      <c r="BK48" s="34"/>
    </row>
    <row r="49" spans="1:63" ht="15.75">
      <c r="A49" s="45">
        <v>34</v>
      </c>
      <c r="B49" s="88" t="s">
        <v>111</v>
      </c>
      <c r="C49" s="36" t="s">
        <v>282</v>
      </c>
      <c r="D49" s="37" t="s">
        <v>191</v>
      </c>
      <c r="E49" s="47">
        <f>'[2]Projects Awarded '!N15</f>
        <v>346830</v>
      </c>
      <c r="F49" s="39">
        <v>22557</v>
      </c>
      <c r="G49" s="40">
        <v>17480</v>
      </c>
      <c r="H49" s="31">
        <f>SUM(E49:G49)</f>
        <v>386867</v>
      </c>
      <c r="I49" s="48" t="s">
        <v>283</v>
      </c>
      <c r="J49" s="50" t="s">
        <v>160</v>
      </c>
      <c r="K49" s="50" t="s">
        <v>160</v>
      </c>
      <c r="L49" s="49">
        <v>4655</v>
      </c>
      <c r="M49" s="32" t="s">
        <v>284</v>
      </c>
      <c r="N49" s="30">
        <v>1114</v>
      </c>
      <c r="BG49" s="34"/>
      <c r="BH49" s="34"/>
      <c r="BI49" s="34"/>
      <c r="BJ49" s="34"/>
      <c r="BK49" s="34"/>
    </row>
    <row r="50" spans="1:63" ht="15.75">
      <c r="A50" s="45">
        <v>35</v>
      </c>
      <c r="B50" s="46" t="s">
        <v>111</v>
      </c>
      <c r="C50" s="36" t="s">
        <v>285</v>
      </c>
      <c r="D50" s="37" t="s">
        <v>185</v>
      </c>
      <c r="E50" s="47">
        <f>'[2]Projects Awarded '!N61</f>
        <v>1500000</v>
      </c>
      <c r="F50" s="39">
        <v>173000</v>
      </c>
      <c r="G50" s="40">
        <v>0</v>
      </c>
      <c r="H50" s="31">
        <f>SUM(E50:F50)</f>
        <v>1673000</v>
      </c>
      <c r="I50" s="48" t="s">
        <v>176</v>
      </c>
      <c r="J50" s="49">
        <v>19200</v>
      </c>
      <c r="K50" s="50" t="s">
        <v>160</v>
      </c>
      <c r="L50" s="50" t="s">
        <v>160</v>
      </c>
      <c r="M50" s="32" t="s">
        <v>286</v>
      </c>
      <c r="N50" s="30">
        <v>8113</v>
      </c>
      <c r="O50" s="46"/>
      <c r="BG50" s="34"/>
      <c r="BH50" s="34"/>
      <c r="BI50" s="34"/>
      <c r="BJ50" s="34"/>
      <c r="BK50" s="34"/>
    </row>
    <row r="51" spans="1:63" ht="15.75">
      <c r="A51" s="45">
        <v>36</v>
      </c>
      <c r="B51" s="46" t="s">
        <v>119</v>
      </c>
      <c r="C51" s="36" t="s">
        <v>287</v>
      </c>
      <c r="D51" s="37" t="s">
        <v>191</v>
      </c>
      <c r="E51" s="47">
        <f>'[2]Projects Awarded '!N81</f>
        <v>414000</v>
      </c>
      <c r="F51" s="39">
        <v>40800</v>
      </c>
      <c r="G51" s="40">
        <v>80200</v>
      </c>
      <c r="H51" s="31">
        <f>SUM(E51:G51)</f>
        <v>535000</v>
      </c>
      <c r="I51" s="48" t="s">
        <v>176</v>
      </c>
      <c r="J51" s="49">
        <v>5768</v>
      </c>
      <c r="K51" s="50" t="s">
        <v>160</v>
      </c>
      <c r="L51" s="50" t="s">
        <v>160</v>
      </c>
      <c r="M51" s="32" t="s">
        <v>288</v>
      </c>
      <c r="N51" s="30">
        <v>5614</v>
      </c>
      <c r="BG51" s="34"/>
      <c r="BH51" s="34"/>
      <c r="BI51" s="34"/>
      <c r="BJ51" s="34"/>
      <c r="BK51" s="34"/>
    </row>
    <row r="52" spans="1:63" s="64" customFormat="1" ht="15.75">
      <c r="A52" s="45">
        <v>37</v>
      </c>
      <c r="B52" s="153" t="s">
        <v>289</v>
      </c>
      <c r="C52" s="36" t="s">
        <v>290</v>
      </c>
      <c r="D52" s="37" t="s">
        <v>158</v>
      </c>
      <c r="E52" s="47">
        <f>'[2]Projects Awarded '!N75</f>
        <v>1500000</v>
      </c>
      <c r="F52" s="39">
        <v>447271</v>
      </c>
      <c r="G52" s="40">
        <v>55344</v>
      </c>
      <c r="H52" s="31">
        <f>SUM(E52:G52)</f>
        <v>2002615</v>
      </c>
      <c r="I52" s="48" t="s">
        <v>176</v>
      </c>
      <c r="J52" s="49">
        <v>34000</v>
      </c>
      <c r="K52" s="50" t="s">
        <v>160</v>
      </c>
      <c r="L52" s="50" t="s">
        <v>160</v>
      </c>
      <c r="M52" s="32" t="s">
        <v>291</v>
      </c>
      <c r="N52" s="30">
        <v>3219</v>
      </c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</row>
    <row r="53" spans="1:63" ht="15.75">
      <c r="A53" s="27" t="s">
        <v>292</v>
      </c>
      <c r="B53" s="99" t="s">
        <v>293</v>
      </c>
      <c r="C53" s="36" t="s">
        <v>294</v>
      </c>
      <c r="D53" s="126" t="s">
        <v>295</v>
      </c>
      <c r="E53" s="116">
        <f>'[2]Projects Awarded '!N16</f>
        <v>394553</v>
      </c>
      <c r="F53" s="97">
        <v>433650</v>
      </c>
      <c r="G53" s="101">
        <v>0</v>
      </c>
      <c r="H53" s="111">
        <f>SUM(E53:F53)</f>
        <v>828203</v>
      </c>
      <c r="I53" s="106" t="s">
        <v>283</v>
      </c>
      <c r="J53" s="108" t="s">
        <v>160</v>
      </c>
      <c r="K53" s="108" t="s">
        <v>160</v>
      </c>
      <c r="L53" s="109">
        <v>7200</v>
      </c>
      <c r="M53" s="32" t="s">
        <v>296</v>
      </c>
      <c r="N53" s="30">
        <v>2123</v>
      </c>
      <c r="BG53" s="34"/>
      <c r="BH53" s="34"/>
      <c r="BI53" s="34"/>
      <c r="BJ53" s="34"/>
      <c r="BK53" s="34"/>
    </row>
    <row r="54" spans="1:63" ht="16.5" thickBot="1">
      <c r="A54" s="27" t="s">
        <v>297</v>
      </c>
      <c r="B54" s="100"/>
      <c r="C54" s="65" t="s">
        <v>298</v>
      </c>
      <c r="D54" s="154"/>
      <c r="E54" s="117"/>
      <c r="F54" s="98"/>
      <c r="G54" s="154"/>
      <c r="H54" s="118"/>
      <c r="I54" s="107"/>
      <c r="J54" s="107"/>
      <c r="K54" s="107"/>
      <c r="L54" s="107"/>
      <c r="M54" s="67" t="s">
        <v>299</v>
      </c>
      <c r="N54" s="66"/>
      <c r="BG54" s="34"/>
      <c r="BH54" s="34"/>
      <c r="BI54" s="34"/>
      <c r="BJ54" s="34"/>
      <c r="BK54" s="34"/>
    </row>
    <row r="55" spans="1:63" s="64" customFormat="1" ht="16.5" thickBot="1">
      <c r="A55" s="68"/>
      <c r="B55" s="69"/>
      <c r="C55" s="115"/>
      <c r="D55" s="155" t="s">
        <v>300</v>
      </c>
      <c r="E55" s="156">
        <f>SUM(E8:E53)</f>
        <v>52150342</v>
      </c>
      <c r="F55" s="70">
        <f>SUM(F8:F53)</f>
        <v>16737293</v>
      </c>
      <c r="G55" s="70">
        <f>SUM(G8:G53)</f>
        <v>3949798</v>
      </c>
      <c r="H55" s="71">
        <f>SUM(H8:H53)</f>
        <v>70131579</v>
      </c>
      <c r="I55" s="72"/>
      <c r="J55" s="73">
        <f>SUM(J8:J54)</f>
        <v>420094</v>
      </c>
      <c r="K55" s="73">
        <f>SUM(K8:K54)</f>
        <v>102065</v>
      </c>
      <c r="L55" s="73">
        <f>SUM(L8:L54)</f>
        <v>15635</v>
      </c>
      <c r="M55" s="33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</row>
    <row r="56" spans="3:4" ht="15.75">
      <c r="C56" s="115"/>
      <c r="D56" s="77"/>
    </row>
    <row r="57" ht="15.75">
      <c r="B57" s="76" t="s">
        <v>301</v>
      </c>
    </row>
    <row r="59" ht="15.75">
      <c r="E59" s="78" t="s">
        <v>302</v>
      </c>
    </row>
  </sheetData>
  <mergeCells count="64">
    <mergeCell ref="D44:D45"/>
    <mergeCell ref="D46:D47"/>
    <mergeCell ref="E46:E47"/>
    <mergeCell ref="F46:F47"/>
    <mergeCell ref="N6:N7"/>
    <mergeCell ref="E8:E9"/>
    <mergeCell ref="H8:H9"/>
    <mergeCell ref="I6:I7"/>
    <mergeCell ref="J6:J7"/>
    <mergeCell ref="K6:K7"/>
    <mergeCell ref="L6:L7"/>
    <mergeCell ref="I8:I9"/>
    <mergeCell ref="J8:J9"/>
    <mergeCell ref="F8:F9"/>
    <mergeCell ref="C55:C56"/>
    <mergeCell ref="H44:H45"/>
    <mergeCell ref="E53:E54"/>
    <mergeCell ref="H53:H54"/>
    <mergeCell ref="H46:H47"/>
    <mergeCell ref="D53:D54"/>
    <mergeCell ref="K8:K9"/>
    <mergeCell ref="L8:L9"/>
    <mergeCell ref="I25:I27"/>
    <mergeCell ref="J44:J45"/>
    <mergeCell ref="L25:L27"/>
    <mergeCell ref="I32:I33"/>
    <mergeCell ref="I44:I45"/>
    <mergeCell ref="K44:K45"/>
    <mergeCell ref="H25:H27"/>
    <mergeCell ref="E44:E45"/>
    <mergeCell ref="J25:J27"/>
    <mergeCell ref="K25:K27"/>
    <mergeCell ref="F32:F33"/>
    <mergeCell ref="G32:G33"/>
    <mergeCell ref="E25:E27"/>
    <mergeCell ref="H32:H33"/>
    <mergeCell ref="G44:G45"/>
    <mergeCell ref="L53:L54"/>
    <mergeCell ref="I46:I47"/>
    <mergeCell ref="J46:J47"/>
    <mergeCell ref="K46:K47"/>
    <mergeCell ref="L46:L47"/>
    <mergeCell ref="B53:B54"/>
    <mergeCell ref="G46:G47"/>
    <mergeCell ref="F44:F45"/>
    <mergeCell ref="B8:B9"/>
    <mergeCell ref="B44:B45"/>
    <mergeCell ref="B25:B27"/>
    <mergeCell ref="B46:B47"/>
    <mergeCell ref="B28:B29"/>
    <mergeCell ref="G8:G9"/>
    <mergeCell ref="G53:G54"/>
    <mergeCell ref="M6:M7"/>
    <mergeCell ref="F53:F54"/>
    <mergeCell ref="F25:F27"/>
    <mergeCell ref="G25:G27"/>
    <mergeCell ref="L44:L45"/>
    <mergeCell ref="I53:I54"/>
    <mergeCell ref="J53:J54"/>
    <mergeCell ref="K53:K54"/>
    <mergeCell ref="H6:H7"/>
    <mergeCell ref="F6:F7"/>
    <mergeCell ref="B6:E6"/>
    <mergeCell ref="G6:G7"/>
  </mergeCells>
  <hyperlinks>
    <hyperlink ref="E8:E9" r:id="rId1" display="C:\Documents and Settings\SREESE.000\Local Settings\Temporary Internet Files\OLK46\='Projects Awarded '!N98"/>
    <hyperlink ref="E10" r:id="rId2" display="C:\Documents and Settings\SREESE.000\Local Settings\Temporary Internet Files\OLK46\='Projects Awarded '!N140"/>
    <hyperlink ref="E19" r:id="rId3" display="='Projects Awarded '!N66"/>
    <hyperlink ref="E28" r:id="rId4" display="='Projects Awarded '!N80"/>
    <hyperlink ref="E29" r:id="rId5" display="='Projects Awarded '!N90"/>
    <hyperlink ref="E25:E27" r:id="rId6" display="='Projects Awarded '!N69"/>
    <hyperlink ref="E30" r:id="rId7" display="='Projects Awarded '!N70"/>
    <hyperlink ref="E31" r:id="rId8" display="='Projects Awarded '!N137"/>
    <hyperlink ref="E32" r:id="rId9" display="='Projects Awarded '!N71"/>
    <hyperlink ref="E33" r:id="rId10" display="='Projects Awarded '!N91"/>
    <hyperlink ref="E34" r:id="rId11" display="='Projects Awarded '!N141"/>
    <hyperlink ref="E35" r:id="rId12" display="='Projects Awarded '!N138"/>
    <hyperlink ref="E36" r:id="rId13" display="='Projects Awarded '!N35"/>
    <hyperlink ref="E37" r:id="rId14" display="='Projects Awarded '!N59"/>
    <hyperlink ref="E38" r:id="rId15" display="='Projects Awarded '!N60"/>
    <hyperlink ref="E39" r:id="rId16" display="='Projects Awarded '!N14"/>
    <hyperlink ref="E40" r:id="rId17" display="='Projects Awarded '!N93"/>
    <hyperlink ref="E41" r:id="rId18" display="='Projects Awarded '!N139"/>
    <hyperlink ref="E42" r:id="rId19" display="='Projects Awarded '!N133"/>
    <hyperlink ref="E43" r:id="rId20" display="='Projects Awarded '!N128"/>
    <hyperlink ref="E44:E45" r:id="rId21" display="='Projects Awarded '!N28"/>
    <hyperlink ref="E46:E47" r:id="rId22" display="='Projects Awarded '!N135"/>
    <hyperlink ref="E48" r:id="rId23" display="='Projects Awarded '!N142"/>
    <hyperlink ref="E49" r:id="rId24" display="='Projects Awarded '!N15"/>
    <hyperlink ref="E50" r:id="rId25" display="='Projects Awarded '!N61"/>
    <hyperlink ref="E51" r:id="rId26" display="='Projects Awarded '!N81"/>
    <hyperlink ref="E52" r:id="rId27" display="='Projects Awarded '!N75"/>
    <hyperlink ref="E53:E54" r:id="rId28" display="='Projects Awarded '!N16"/>
    <hyperlink ref="E24" r:id="rId29" display="='Projects Awarded '!N114"/>
    <hyperlink ref="E23" r:id="rId30" display="='Projects Awarded '!N68"/>
    <hyperlink ref="E22" r:id="rId31" display="='Projects Awarded '!N67"/>
    <hyperlink ref="E21" r:id="rId32" display="='Projects Awarded '!N106"/>
    <hyperlink ref="E20" r:id="rId33" display="='Projects Awarded '!N121"/>
    <hyperlink ref="E18" r:id="rId34" display="='Projects Awarded '!N105"/>
    <hyperlink ref="E17" r:id="rId35" display="='Projects Awarded '!N58"/>
    <hyperlink ref="E16" r:id="rId36" display="='Projects Awarded '!N134"/>
    <hyperlink ref="E15" r:id="rId37" display="='Projects Awarded '!N102"/>
    <hyperlink ref="E14" r:id="rId38" display="='Projects Awarded '!N10"/>
    <hyperlink ref="E13" r:id="rId39" display="='Projects Awarded '!N119"/>
    <hyperlink ref="E12" r:id="rId40" display="='Projects Awarded '!N136"/>
    <hyperlink ref="E11" r:id="rId41" display="='Projects Awarded '!N113"/>
  </hyperlinks>
  <printOptions/>
  <pageMargins left="0.75" right="0.75" top="0.74" bottom="0.56" header="0.5" footer="0.5"/>
  <pageSetup fitToHeight="1" fitToWidth="1" horizontalDpi="600" verticalDpi="600" orientation="landscape" paperSize="17" scale="35" r:id="rId44"/>
  <headerFooter alignWithMargins="0">
    <oddHeader>&amp;CBusiness Ready Community Program&amp;RPage &amp;P</oddHeader>
  </headerFooter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3:BO20"/>
  <sheetViews>
    <sheetView workbookViewId="0" topLeftCell="A1">
      <selection activeCell="C29" sqref="C29"/>
    </sheetView>
  </sheetViews>
  <sheetFormatPr defaultColWidth="9.140625" defaultRowHeight="12.75"/>
  <cols>
    <col min="1" max="1" width="3.140625" style="284" bestFit="1" customWidth="1"/>
    <col min="2" max="2" width="26.8515625" style="293" customWidth="1"/>
    <col min="3" max="3" width="37.57421875" style="256" bestFit="1" customWidth="1"/>
    <col min="4" max="4" width="11.57421875" style="261" bestFit="1" customWidth="1"/>
    <col min="5" max="5" width="24.421875" style="283" bestFit="1" customWidth="1"/>
    <col min="6" max="6" width="26.140625" style="283" bestFit="1" customWidth="1"/>
    <col min="7" max="7" width="20.421875" style="283" bestFit="1" customWidth="1"/>
    <col min="8" max="8" width="20.00390625" style="283" customWidth="1"/>
    <col min="9" max="67" width="9.140625" style="283" customWidth="1"/>
    <col min="68" max="16384" width="9.140625" style="256" customWidth="1"/>
  </cols>
  <sheetData>
    <row r="3" spans="1:67" ht="20.25">
      <c r="A3" s="253"/>
      <c r="B3" s="159" t="s">
        <v>140</v>
      </c>
      <c r="C3" s="254"/>
      <c r="D3" s="255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</row>
    <row r="4" spans="1:67" ht="15.75">
      <c r="A4" s="253"/>
      <c r="B4" s="64" t="s">
        <v>392</v>
      </c>
      <c r="C4" s="257"/>
      <c r="D4" s="255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</row>
    <row r="5" spans="1:67" ht="15.75" hidden="1">
      <c r="A5" s="253"/>
      <c r="B5" s="254"/>
      <c r="C5" s="257"/>
      <c r="D5" s="255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</row>
    <row r="6" spans="1:67" s="257" customFormat="1" ht="15.75" customHeight="1" thickBot="1">
      <c r="A6" s="258"/>
      <c r="B6" s="259"/>
      <c r="C6" s="260"/>
      <c r="D6" s="261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</row>
    <row r="7" spans="1:67" s="269" customFormat="1" ht="21" thickBot="1">
      <c r="A7" s="262"/>
      <c r="B7" s="164" t="s">
        <v>393</v>
      </c>
      <c r="C7" s="263"/>
      <c r="D7" s="264"/>
      <c r="E7" s="265" t="s">
        <v>394</v>
      </c>
      <c r="F7" s="265" t="s">
        <v>395</v>
      </c>
      <c r="G7" s="266" t="s">
        <v>396</v>
      </c>
      <c r="H7" s="267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</row>
    <row r="8" spans="1:9" s="268" customFormat="1" ht="32.25" thickBot="1">
      <c r="A8" s="270"/>
      <c r="B8" s="175" t="s">
        <v>152</v>
      </c>
      <c r="C8" s="176" t="s">
        <v>318</v>
      </c>
      <c r="D8" s="271" t="s">
        <v>155</v>
      </c>
      <c r="E8" s="272"/>
      <c r="F8" s="273"/>
      <c r="G8" s="274"/>
      <c r="H8" s="92" t="s">
        <v>409</v>
      </c>
      <c r="I8" s="270"/>
    </row>
    <row r="9" spans="1:9" s="268" customFormat="1" ht="15.75">
      <c r="A9" s="92" t="s">
        <v>156</v>
      </c>
      <c r="B9" s="93" t="s">
        <v>31</v>
      </c>
      <c r="C9" s="90" t="s">
        <v>397</v>
      </c>
      <c r="D9" s="91">
        <f>'[2]Cheyenne Lions Park GY05-06'!H30</f>
        <v>450000</v>
      </c>
      <c r="E9" s="276">
        <v>450000</v>
      </c>
      <c r="F9" s="276">
        <v>0</v>
      </c>
      <c r="G9" s="277">
        <f aca="true" t="shared" si="0" ref="G9:G16">SUM(D9:F9)</f>
        <v>900000</v>
      </c>
      <c r="H9" s="275" t="s">
        <v>411</v>
      </c>
      <c r="I9" s="270"/>
    </row>
    <row r="10" spans="1:9" s="268" customFormat="1" ht="15.75">
      <c r="A10" s="92" t="s">
        <v>162</v>
      </c>
      <c r="B10" s="94"/>
      <c r="C10" s="90" t="s">
        <v>398</v>
      </c>
      <c r="D10" s="91">
        <v>71399</v>
      </c>
      <c r="E10" s="276">
        <v>0</v>
      </c>
      <c r="F10" s="276">
        <v>245250</v>
      </c>
      <c r="G10" s="277">
        <f t="shared" si="0"/>
        <v>316649</v>
      </c>
      <c r="H10" s="275" t="s">
        <v>410</v>
      </c>
      <c r="I10" s="270"/>
    </row>
    <row r="11" spans="1:9" s="268" customFormat="1" ht="15.75">
      <c r="A11" s="92">
        <v>2</v>
      </c>
      <c r="B11" s="46" t="s">
        <v>53</v>
      </c>
      <c r="C11" s="90" t="s">
        <v>399</v>
      </c>
      <c r="D11" s="91">
        <v>410850</v>
      </c>
      <c r="E11" s="276">
        <v>162977</v>
      </c>
      <c r="F11" s="276">
        <v>247873</v>
      </c>
      <c r="G11" s="277">
        <f t="shared" si="0"/>
        <v>821700</v>
      </c>
      <c r="H11" s="275" t="s">
        <v>412</v>
      </c>
      <c r="I11" s="270"/>
    </row>
    <row r="12" spans="1:9" s="268" customFormat="1" ht="15.75">
      <c r="A12" s="92" t="s">
        <v>400</v>
      </c>
      <c r="B12" s="94" t="s">
        <v>11</v>
      </c>
      <c r="C12" s="278" t="s">
        <v>401</v>
      </c>
      <c r="D12" s="40">
        <v>406250</v>
      </c>
      <c r="E12" s="276">
        <v>406250</v>
      </c>
      <c r="F12" s="276">
        <v>0</v>
      </c>
      <c r="G12" s="277">
        <f t="shared" si="0"/>
        <v>812500</v>
      </c>
      <c r="H12" s="275" t="s">
        <v>413</v>
      </c>
      <c r="I12" s="270"/>
    </row>
    <row r="13" spans="1:9" s="268" customFormat="1" ht="15.75">
      <c r="A13" s="92" t="s">
        <v>402</v>
      </c>
      <c r="B13" s="94"/>
      <c r="C13" s="278" t="s">
        <v>403</v>
      </c>
      <c r="D13" s="40">
        <v>244400</v>
      </c>
      <c r="E13" s="276">
        <v>64000</v>
      </c>
      <c r="F13" s="276">
        <v>183000</v>
      </c>
      <c r="G13" s="277">
        <f t="shared" si="0"/>
        <v>491400</v>
      </c>
      <c r="H13" s="275" t="s">
        <v>413</v>
      </c>
      <c r="I13" s="270"/>
    </row>
    <row r="14" spans="1:9" s="268" customFormat="1" ht="15.75">
      <c r="A14" s="92">
        <v>4</v>
      </c>
      <c r="B14" s="46" t="s">
        <v>404</v>
      </c>
      <c r="C14" s="278" t="s">
        <v>405</v>
      </c>
      <c r="D14" s="91">
        <f>'[2]Old Pen JPB GY05'!H29</f>
        <v>31363</v>
      </c>
      <c r="E14" s="276">
        <v>152335</v>
      </c>
      <c r="F14" s="276">
        <v>0</v>
      </c>
      <c r="G14" s="277">
        <f t="shared" si="0"/>
        <v>183698</v>
      </c>
      <c r="H14" s="275" t="s">
        <v>414</v>
      </c>
      <c r="I14" s="270"/>
    </row>
    <row r="15" spans="1:9" s="268" customFormat="1" ht="15.75">
      <c r="A15" s="92">
        <v>5</v>
      </c>
      <c r="B15" s="46" t="s">
        <v>106</v>
      </c>
      <c r="C15" s="278" t="s">
        <v>406</v>
      </c>
      <c r="D15" s="91">
        <f>'[2]Riverton City Park &amp; Main GY05'!H29</f>
        <v>89392</v>
      </c>
      <c r="E15" s="276">
        <v>87000</v>
      </c>
      <c r="F15" s="276">
        <v>2392</v>
      </c>
      <c r="G15" s="277">
        <f t="shared" si="0"/>
        <v>178784</v>
      </c>
      <c r="H15" s="275" t="s">
        <v>415</v>
      </c>
      <c r="I15" s="270"/>
    </row>
    <row r="16" spans="1:8" ht="16.5" thickBot="1">
      <c r="A16" s="92">
        <v>6</v>
      </c>
      <c r="B16" s="230" t="s">
        <v>109</v>
      </c>
      <c r="C16" s="279" t="s">
        <v>407</v>
      </c>
      <c r="D16" s="91">
        <f>'[5]Rolling Hills Glf GYO5'!H29</f>
        <v>17800</v>
      </c>
      <c r="E16" s="276">
        <v>12500</v>
      </c>
      <c r="F16" s="280">
        <v>5300</v>
      </c>
      <c r="G16" s="281">
        <f t="shared" si="0"/>
        <v>35600</v>
      </c>
      <c r="H16" s="282" t="s">
        <v>416</v>
      </c>
    </row>
    <row r="17" spans="2:8" ht="16.5" thickBot="1">
      <c r="B17" s="33"/>
      <c r="C17" s="285" t="s">
        <v>408</v>
      </c>
      <c r="D17" s="286">
        <f>SUM(D9:D16)</f>
        <v>1721454</v>
      </c>
      <c r="E17" s="286">
        <f>SUM(E9:E16)</f>
        <v>1335062</v>
      </c>
      <c r="F17" s="286">
        <f>SUM(F9:F16)</f>
        <v>683815</v>
      </c>
      <c r="G17" s="287">
        <f>SUM(G9:G16)</f>
        <v>3740331</v>
      </c>
      <c r="H17" s="282"/>
    </row>
    <row r="18" spans="2:8" ht="12.75">
      <c r="B18" s="282"/>
      <c r="C18" s="288"/>
      <c r="D18" s="289"/>
      <c r="E18" s="282"/>
      <c r="F18" s="282"/>
      <c r="G18" s="282"/>
      <c r="H18" s="282"/>
    </row>
    <row r="19" spans="2:8" ht="12.75">
      <c r="B19" s="290"/>
      <c r="C19" s="290"/>
      <c r="D19" s="291"/>
      <c r="E19" s="282"/>
      <c r="F19" s="282"/>
      <c r="G19" s="282"/>
      <c r="H19" s="282"/>
    </row>
    <row r="20" spans="2:8" ht="12.75">
      <c r="B20" s="292"/>
      <c r="C20" s="290"/>
      <c r="D20" s="291"/>
      <c r="E20" s="282"/>
      <c r="F20" s="282"/>
      <c r="G20" s="282"/>
      <c r="H20" s="282"/>
    </row>
  </sheetData>
  <mergeCells count="5">
    <mergeCell ref="B12:B13"/>
    <mergeCell ref="E7:E8"/>
    <mergeCell ref="F7:F8"/>
    <mergeCell ref="G7:G8"/>
    <mergeCell ref="B9:B10"/>
  </mergeCells>
  <printOptions horizontalCentered="1" verticalCentered="1"/>
  <pageMargins left="0.75" right="0.75" top="1" bottom="1" header="0.5" footer="0.5"/>
  <pageSetup fitToHeight="0" horizontalDpi="300" verticalDpi="300" orientation="landscape" paperSize="5" scale="85" r:id="rId1"/>
  <headerFooter alignWithMargins="0">
    <oddHeader>&amp;CBusiness Ready Community Program&amp;RPage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3:AR55"/>
  <sheetViews>
    <sheetView workbookViewId="0" topLeftCell="A22">
      <selection activeCell="D56" sqref="D56"/>
    </sheetView>
  </sheetViews>
  <sheetFormatPr defaultColWidth="9.140625" defaultRowHeight="12.75"/>
  <cols>
    <col min="1" max="1" width="4.421875" style="82" bestFit="1" customWidth="1"/>
    <col min="2" max="2" width="33.28125" style="34" customWidth="1"/>
    <col min="3" max="3" width="49.57421875" style="34" customWidth="1"/>
    <col min="4" max="7" width="16.421875" style="79" customWidth="1"/>
    <col min="8" max="8" width="16.00390625" style="81" customWidth="1"/>
    <col min="9" max="9" width="8.00390625" style="74" hidden="1" customWidth="1"/>
    <col min="10" max="10" width="9.421875" style="81" hidden="1" customWidth="1"/>
    <col min="11" max="11" width="10.8515625" style="74" hidden="1" customWidth="1"/>
    <col min="12" max="13" width="10.28125" style="252" customWidth="1"/>
    <col min="14" max="14" width="16.140625" style="74" customWidth="1"/>
    <col min="15" max="15" width="15.140625" style="252" customWidth="1"/>
    <col min="16" max="16" width="15.140625" style="201" bestFit="1" customWidth="1"/>
    <col min="17" max="17" width="38.421875" style="33" bestFit="1" customWidth="1"/>
    <col min="18" max="44" width="9.140625" style="33" customWidth="1"/>
    <col min="45" max="16384" width="9.140625" style="34" customWidth="1"/>
  </cols>
  <sheetData>
    <row r="3" spans="1:44" ht="20.25">
      <c r="A3" s="158"/>
      <c r="B3" s="159" t="s">
        <v>140</v>
      </c>
      <c r="C3" s="64"/>
      <c r="D3" s="132"/>
      <c r="E3" s="132"/>
      <c r="F3" s="132"/>
      <c r="G3" s="132"/>
      <c r="H3" s="135"/>
      <c r="I3" s="134"/>
      <c r="J3" s="135"/>
      <c r="K3" s="134"/>
      <c r="L3" s="160"/>
      <c r="M3" s="160"/>
      <c r="N3" s="134"/>
      <c r="O3" s="160"/>
      <c r="P3" s="161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44" ht="15.75">
      <c r="A4" s="158"/>
      <c r="B4" s="64" t="s">
        <v>303</v>
      </c>
      <c r="C4" s="64"/>
      <c r="D4" s="132"/>
      <c r="E4" s="132"/>
      <c r="F4" s="132"/>
      <c r="G4" s="132"/>
      <c r="H4" s="135"/>
      <c r="I4" s="134"/>
      <c r="J4" s="135"/>
      <c r="K4" s="134"/>
      <c r="L4" s="160"/>
      <c r="M4" s="160"/>
      <c r="N4" s="134"/>
      <c r="O4" s="160"/>
      <c r="P4" s="161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1:44" ht="15.75" hidden="1">
      <c r="A5" s="158"/>
      <c r="B5" s="64" t="s">
        <v>304</v>
      </c>
      <c r="C5" s="64"/>
      <c r="D5" s="132"/>
      <c r="E5" s="132"/>
      <c r="F5" s="132"/>
      <c r="G5" s="132"/>
      <c r="H5" s="135"/>
      <c r="I5" s="134"/>
      <c r="J5" s="135"/>
      <c r="K5" s="134"/>
      <c r="L5" s="160"/>
      <c r="M5" s="160"/>
      <c r="N5" s="134"/>
      <c r="O5" s="160"/>
      <c r="P5" s="161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1:44" ht="6.75" customHeight="1" thickBot="1">
      <c r="A6" s="158"/>
      <c r="B6" s="162"/>
      <c r="D6" s="132"/>
      <c r="E6" s="132"/>
      <c r="F6" s="132"/>
      <c r="G6" s="132"/>
      <c r="H6" s="135"/>
      <c r="I6" s="134"/>
      <c r="J6" s="135"/>
      <c r="K6" s="134"/>
      <c r="L6" s="160"/>
      <c r="M6" s="160"/>
      <c r="N6" s="134"/>
      <c r="O6" s="160"/>
      <c r="P6" s="161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s="174" customFormat="1" ht="21" thickBot="1">
      <c r="A7" s="163"/>
      <c r="B7" s="164" t="s">
        <v>305</v>
      </c>
      <c r="C7" s="165"/>
      <c r="D7" s="166" t="s">
        <v>155</v>
      </c>
      <c r="E7" s="166" t="s">
        <v>306</v>
      </c>
      <c r="F7" s="166" t="s">
        <v>307</v>
      </c>
      <c r="G7" s="166" t="s">
        <v>145</v>
      </c>
      <c r="H7" s="167" t="s">
        <v>308</v>
      </c>
      <c r="I7" s="167" t="s">
        <v>309</v>
      </c>
      <c r="J7" s="167" t="s">
        <v>310</v>
      </c>
      <c r="K7" s="167" t="s">
        <v>311</v>
      </c>
      <c r="L7" s="168" t="s">
        <v>312</v>
      </c>
      <c r="M7" s="168" t="s">
        <v>313</v>
      </c>
      <c r="N7" s="169" t="s">
        <v>314</v>
      </c>
      <c r="O7" s="170" t="s">
        <v>315</v>
      </c>
      <c r="P7" s="171" t="s">
        <v>316</v>
      </c>
      <c r="Q7" s="172" t="s">
        <v>317</v>
      </c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</row>
    <row r="8" spans="2:17" ht="28.5" customHeight="1" thickBot="1">
      <c r="B8" s="175" t="s">
        <v>152</v>
      </c>
      <c r="C8" s="176" t="s">
        <v>318</v>
      </c>
      <c r="D8" s="177"/>
      <c r="E8" s="178"/>
      <c r="F8" s="177"/>
      <c r="G8" s="178"/>
      <c r="H8" s="179"/>
      <c r="I8" s="179"/>
      <c r="J8" s="180"/>
      <c r="K8" s="179"/>
      <c r="L8" s="181"/>
      <c r="M8" s="181"/>
      <c r="N8" s="182"/>
      <c r="O8" s="183"/>
      <c r="P8" s="109"/>
      <c r="Q8" s="184"/>
    </row>
    <row r="9" spans="1:17" ht="15.75">
      <c r="A9" s="82">
        <v>1</v>
      </c>
      <c r="B9" s="46" t="s">
        <v>8</v>
      </c>
      <c r="C9" s="83" t="s">
        <v>319</v>
      </c>
      <c r="D9" s="185">
        <f>'[2]Projects Awarded '!N39</f>
        <v>249710</v>
      </c>
      <c r="E9" s="40">
        <v>466625</v>
      </c>
      <c r="F9" s="40">
        <v>0</v>
      </c>
      <c r="G9" s="40">
        <f aca="true" t="shared" si="0" ref="G9:G41">SUM(D9:F9)</f>
        <v>716335</v>
      </c>
      <c r="H9" s="186" t="s">
        <v>160</v>
      </c>
      <c r="I9" s="187" t="s">
        <v>160</v>
      </c>
      <c r="J9" s="187" t="s">
        <v>160</v>
      </c>
      <c r="K9" s="187" t="s">
        <v>160</v>
      </c>
      <c r="L9" s="188">
        <v>26.7</v>
      </c>
      <c r="M9" s="188">
        <v>26</v>
      </c>
      <c r="N9" s="189">
        <f>L9/M9</f>
        <v>1.0269230769230768</v>
      </c>
      <c r="O9" s="190">
        <v>4600</v>
      </c>
      <c r="P9" s="190" t="s">
        <v>160</v>
      </c>
      <c r="Q9" s="191" t="s">
        <v>160</v>
      </c>
    </row>
    <row r="10" spans="1:17" ht="15.75">
      <c r="A10" s="82">
        <v>2</v>
      </c>
      <c r="B10" s="46" t="s">
        <v>320</v>
      </c>
      <c r="C10" s="83" t="s">
        <v>321</v>
      </c>
      <c r="D10" s="185">
        <f>'[2]Projects Awarded '!N118</f>
        <v>1500000</v>
      </c>
      <c r="E10" s="40">
        <v>6222000</v>
      </c>
      <c r="F10" s="40">
        <v>0</v>
      </c>
      <c r="G10" s="40">
        <f t="shared" si="0"/>
        <v>7722000</v>
      </c>
      <c r="H10" s="186" t="s">
        <v>160</v>
      </c>
      <c r="I10" s="187" t="s">
        <v>160</v>
      </c>
      <c r="J10" s="187" t="s">
        <v>160</v>
      </c>
      <c r="K10" s="187" t="s">
        <v>160</v>
      </c>
      <c r="L10" s="188" t="s">
        <v>160</v>
      </c>
      <c r="M10" s="188" t="s">
        <v>160</v>
      </c>
      <c r="N10" s="189" t="s">
        <v>160</v>
      </c>
      <c r="O10" s="190">
        <v>130800</v>
      </c>
      <c r="P10" s="190" t="s">
        <v>160</v>
      </c>
      <c r="Q10" s="191" t="s">
        <v>160</v>
      </c>
    </row>
    <row r="11" spans="1:17" ht="15.75">
      <c r="A11" s="82">
        <v>3</v>
      </c>
      <c r="B11" s="46" t="s">
        <v>170</v>
      </c>
      <c r="C11" s="83" t="s">
        <v>322</v>
      </c>
      <c r="D11" s="185">
        <f>'[2]Projects Awarded '!N99</f>
        <v>1500000</v>
      </c>
      <c r="E11" s="40">
        <v>480774</v>
      </c>
      <c r="F11" s="40">
        <v>0</v>
      </c>
      <c r="G11" s="40">
        <f t="shared" si="0"/>
        <v>1980774</v>
      </c>
      <c r="H11" s="186" t="s">
        <v>160</v>
      </c>
      <c r="I11" s="187" t="s">
        <v>160</v>
      </c>
      <c r="J11" s="187" t="s">
        <v>160</v>
      </c>
      <c r="K11" s="187" t="s">
        <v>160</v>
      </c>
      <c r="L11" s="188">
        <v>736</v>
      </c>
      <c r="M11" s="188" t="s">
        <v>323</v>
      </c>
      <c r="N11" s="189"/>
      <c r="O11" s="190">
        <v>9290</v>
      </c>
      <c r="P11" s="190"/>
      <c r="Q11" s="191" t="s">
        <v>160</v>
      </c>
    </row>
    <row r="12" spans="1:17" ht="15.75">
      <c r="A12" s="82">
        <v>4</v>
      </c>
      <c r="B12" s="46" t="s">
        <v>324</v>
      </c>
      <c r="C12" s="83" t="s">
        <v>325</v>
      </c>
      <c r="D12" s="185">
        <f>'[2]Projects Awarded '!N54</f>
        <v>1391197</v>
      </c>
      <c r="E12" s="40">
        <v>156252</v>
      </c>
      <c r="F12" s="40">
        <v>120000</v>
      </c>
      <c r="G12" s="40">
        <f t="shared" si="0"/>
        <v>1667449</v>
      </c>
      <c r="H12" s="186" t="s">
        <v>160</v>
      </c>
      <c r="I12" s="187" t="s">
        <v>160</v>
      </c>
      <c r="J12" s="187" t="s">
        <v>160</v>
      </c>
      <c r="K12" s="187" t="s">
        <v>160</v>
      </c>
      <c r="L12" s="188">
        <v>72</v>
      </c>
      <c r="M12" s="188" t="s">
        <v>323</v>
      </c>
      <c r="N12" s="189"/>
      <c r="O12" s="190">
        <v>2200</v>
      </c>
      <c r="P12" s="190">
        <v>2660</v>
      </c>
      <c r="Q12" s="191" t="s">
        <v>160</v>
      </c>
    </row>
    <row r="13" spans="1:17" ht="15.75">
      <c r="A13" s="82">
        <v>5</v>
      </c>
      <c r="B13" s="46" t="s">
        <v>31</v>
      </c>
      <c r="C13" s="83" t="s">
        <v>326</v>
      </c>
      <c r="D13" s="185">
        <f>'[2]Projects Awarded '!N100</f>
        <v>1500000</v>
      </c>
      <c r="E13" s="40">
        <v>300000</v>
      </c>
      <c r="F13" s="40">
        <v>0</v>
      </c>
      <c r="G13" s="40">
        <f t="shared" si="0"/>
        <v>1800000</v>
      </c>
      <c r="H13" s="186">
        <v>10000</v>
      </c>
      <c r="I13" s="187"/>
      <c r="J13" s="187"/>
      <c r="K13" s="187"/>
      <c r="L13" s="188" t="s">
        <v>160</v>
      </c>
      <c r="M13" s="188" t="s">
        <v>160</v>
      </c>
      <c r="N13" s="189" t="s">
        <v>160</v>
      </c>
      <c r="O13" s="190" t="s">
        <v>160</v>
      </c>
      <c r="P13" s="190" t="s">
        <v>160</v>
      </c>
      <c r="Q13" s="191" t="s">
        <v>160</v>
      </c>
    </row>
    <row r="14" spans="1:17" ht="15.75">
      <c r="A14" s="82">
        <v>6</v>
      </c>
      <c r="B14" s="46" t="s">
        <v>32</v>
      </c>
      <c r="C14" s="83" t="s">
        <v>327</v>
      </c>
      <c r="D14" s="185">
        <v>658190</v>
      </c>
      <c r="E14" s="40">
        <v>30810</v>
      </c>
      <c r="F14" s="40">
        <v>42322</v>
      </c>
      <c r="G14" s="40">
        <f t="shared" si="0"/>
        <v>731322</v>
      </c>
      <c r="H14" s="186">
        <v>2400</v>
      </c>
      <c r="I14" s="187"/>
      <c r="J14" s="187"/>
      <c r="K14" s="187"/>
      <c r="L14" s="188">
        <v>20.9</v>
      </c>
      <c r="M14" s="188">
        <v>10</v>
      </c>
      <c r="N14" s="189">
        <v>2</v>
      </c>
      <c r="O14" s="190">
        <v>7500</v>
      </c>
      <c r="P14" s="190">
        <v>1200</v>
      </c>
      <c r="Q14" s="192" t="s">
        <v>328</v>
      </c>
    </row>
    <row r="15" spans="1:17" ht="15.75">
      <c r="A15" s="82">
        <v>7</v>
      </c>
      <c r="B15" s="46" t="s">
        <v>36</v>
      </c>
      <c r="C15" s="83" t="s">
        <v>329</v>
      </c>
      <c r="D15" s="185">
        <f>'[2]Projects Awarded '!N120</f>
        <v>3000000</v>
      </c>
      <c r="E15" s="40">
        <v>61220</v>
      </c>
      <c r="F15" s="40">
        <v>1491500</v>
      </c>
      <c r="G15" s="40">
        <f t="shared" si="0"/>
        <v>4552720</v>
      </c>
      <c r="H15" s="193" t="s">
        <v>160</v>
      </c>
      <c r="I15" s="194" t="s">
        <v>160</v>
      </c>
      <c r="J15" s="194" t="s">
        <v>160</v>
      </c>
      <c r="K15" s="194" t="s">
        <v>160</v>
      </c>
      <c r="L15" s="195">
        <v>65.5</v>
      </c>
      <c r="M15" s="195">
        <v>11</v>
      </c>
      <c r="N15" s="196">
        <f>AVERAGE(L15,M15)</f>
        <v>38.25</v>
      </c>
      <c r="O15" s="197">
        <v>17300</v>
      </c>
      <c r="P15" s="197">
        <v>8000</v>
      </c>
      <c r="Q15" s="192" t="s">
        <v>160</v>
      </c>
    </row>
    <row r="16" spans="1:17" ht="15.75">
      <c r="A16" s="75" t="s">
        <v>330</v>
      </c>
      <c r="B16" s="198" t="s">
        <v>44</v>
      </c>
      <c r="C16" s="83" t="s">
        <v>331</v>
      </c>
      <c r="D16" s="185">
        <f>'[2]Projects Awarded '!N21</f>
        <v>1500000</v>
      </c>
      <c r="E16" s="40">
        <v>306583</v>
      </c>
      <c r="F16" s="40">
        <v>0</v>
      </c>
      <c r="G16" s="40">
        <f t="shared" si="0"/>
        <v>1806583</v>
      </c>
      <c r="H16" s="193"/>
      <c r="I16" s="194"/>
      <c r="J16" s="194"/>
      <c r="K16" s="194"/>
      <c r="L16" s="195">
        <v>22.7</v>
      </c>
      <c r="M16" s="195">
        <v>6</v>
      </c>
      <c r="N16" s="196">
        <v>2.2</v>
      </c>
      <c r="O16" s="197">
        <v>5180</v>
      </c>
      <c r="P16" s="197"/>
      <c r="Q16" s="184"/>
    </row>
    <row r="17" spans="1:17" ht="15.75">
      <c r="A17" s="75" t="s">
        <v>332</v>
      </c>
      <c r="B17" s="199"/>
      <c r="C17" s="83" t="s">
        <v>333</v>
      </c>
      <c r="D17" s="185">
        <f>'[2]Projects Awarded '!N86</f>
        <v>575799</v>
      </c>
      <c r="E17" s="40">
        <v>65000</v>
      </c>
      <c r="F17" s="40">
        <v>0</v>
      </c>
      <c r="G17" s="40">
        <f t="shared" si="0"/>
        <v>640799</v>
      </c>
      <c r="H17" s="200"/>
      <c r="I17" s="201"/>
      <c r="J17" s="201"/>
      <c r="K17" s="201"/>
      <c r="L17" s="202">
        <v>7.3</v>
      </c>
      <c r="M17" s="202">
        <v>3</v>
      </c>
      <c r="N17" s="203">
        <v>2.4</v>
      </c>
      <c r="O17" s="204">
        <v>3490</v>
      </c>
      <c r="P17" s="204"/>
      <c r="Q17" s="184"/>
    </row>
    <row r="18" spans="1:17" ht="15.75">
      <c r="A18" s="84" t="s">
        <v>334</v>
      </c>
      <c r="B18" s="199"/>
      <c r="C18" s="83" t="s">
        <v>335</v>
      </c>
      <c r="D18" s="185">
        <f>'[2]Projects Awarded '!N103</f>
        <v>1340627</v>
      </c>
      <c r="E18" s="40">
        <v>43043</v>
      </c>
      <c r="F18" s="40">
        <v>105915</v>
      </c>
      <c r="G18" s="40">
        <f t="shared" si="0"/>
        <v>1489585</v>
      </c>
      <c r="H18" s="205"/>
      <c r="I18" s="206"/>
      <c r="J18" s="206"/>
      <c r="K18" s="206"/>
      <c r="L18" s="207">
        <v>9.53</v>
      </c>
      <c r="M18" s="207">
        <v>5</v>
      </c>
      <c r="N18" s="208">
        <v>1.9</v>
      </c>
      <c r="O18" s="209">
        <v>2710</v>
      </c>
      <c r="P18" s="209"/>
      <c r="Q18" s="184"/>
    </row>
    <row r="19" spans="1:17" ht="15.75">
      <c r="A19" s="75">
        <v>9</v>
      </c>
      <c r="B19" s="46" t="s">
        <v>46</v>
      </c>
      <c r="C19" s="83" t="s">
        <v>336</v>
      </c>
      <c r="D19" s="185">
        <f>'[2]Projects Awarded '!N104</f>
        <v>320979</v>
      </c>
      <c r="E19" s="40">
        <v>90995</v>
      </c>
      <c r="F19" s="40">
        <v>60800</v>
      </c>
      <c r="G19" s="40">
        <f t="shared" si="0"/>
        <v>472774</v>
      </c>
      <c r="H19" s="186">
        <v>1750</v>
      </c>
      <c r="I19" s="187"/>
      <c r="J19" s="187"/>
      <c r="K19" s="187"/>
      <c r="L19" s="188" t="s">
        <v>160</v>
      </c>
      <c r="M19" s="188" t="s">
        <v>160</v>
      </c>
      <c r="N19" s="189" t="s">
        <v>160</v>
      </c>
      <c r="O19" s="190" t="s">
        <v>160</v>
      </c>
      <c r="P19" s="190" t="s">
        <v>160</v>
      </c>
      <c r="Q19" s="191" t="s">
        <v>160</v>
      </c>
    </row>
    <row r="20" spans="1:17" ht="15.75">
      <c r="A20" s="82">
        <v>10</v>
      </c>
      <c r="B20" s="46" t="s">
        <v>337</v>
      </c>
      <c r="C20" s="83" t="s">
        <v>338</v>
      </c>
      <c r="D20" s="185">
        <f>'[2]Projects Awarded '!N42</f>
        <v>1500000</v>
      </c>
      <c r="E20" s="40">
        <v>170900</v>
      </c>
      <c r="F20" s="40">
        <v>0</v>
      </c>
      <c r="G20" s="40">
        <f t="shared" si="0"/>
        <v>1670900</v>
      </c>
      <c r="H20" s="186">
        <v>9500</v>
      </c>
      <c r="I20" s="187"/>
      <c r="J20" s="210"/>
      <c r="K20" s="187"/>
      <c r="L20" s="188" t="s">
        <v>160</v>
      </c>
      <c r="M20" s="188" t="s">
        <v>160</v>
      </c>
      <c r="N20" s="189" t="s">
        <v>160</v>
      </c>
      <c r="O20" s="190" t="s">
        <v>160</v>
      </c>
      <c r="P20" s="190" t="s">
        <v>160</v>
      </c>
      <c r="Q20" s="191" t="s">
        <v>160</v>
      </c>
    </row>
    <row r="21" spans="1:17" ht="15.75">
      <c r="A21" s="82">
        <v>11</v>
      </c>
      <c r="B21" s="46" t="s">
        <v>61</v>
      </c>
      <c r="C21" s="83" t="s">
        <v>339</v>
      </c>
      <c r="D21" s="185">
        <f>'[2]Projects Awarded '!N88</f>
        <v>1500000</v>
      </c>
      <c r="E21" s="40">
        <v>10063</v>
      </c>
      <c r="F21" s="40">
        <v>321076</v>
      </c>
      <c r="G21" s="40">
        <f t="shared" si="0"/>
        <v>1831139</v>
      </c>
      <c r="H21" s="186">
        <v>15000</v>
      </c>
      <c r="I21" s="187">
        <v>2752</v>
      </c>
      <c r="J21" s="187">
        <v>3869</v>
      </c>
      <c r="K21" s="187"/>
      <c r="L21" s="188" t="s">
        <v>160</v>
      </c>
      <c r="M21" s="188" t="s">
        <v>160</v>
      </c>
      <c r="N21" s="189" t="s">
        <v>160</v>
      </c>
      <c r="O21" s="190" t="s">
        <v>160</v>
      </c>
      <c r="P21" s="190" t="s">
        <v>160</v>
      </c>
      <c r="Q21" s="191" t="s">
        <v>160</v>
      </c>
    </row>
    <row r="22" spans="1:17" ht="15.75">
      <c r="A22" s="82">
        <v>12</v>
      </c>
      <c r="B22" s="46" t="s">
        <v>63</v>
      </c>
      <c r="C22" s="83" t="s">
        <v>340</v>
      </c>
      <c r="D22" s="185">
        <f>'[2]Projects Awarded '!N43</f>
        <v>59192</v>
      </c>
      <c r="E22" s="40">
        <v>23000</v>
      </c>
      <c r="F22" s="40">
        <v>87310</v>
      </c>
      <c r="G22" s="40">
        <f t="shared" si="0"/>
        <v>169502</v>
      </c>
      <c r="H22" s="186">
        <v>12000</v>
      </c>
      <c r="I22" s="187"/>
      <c r="J22" s="187"/>
      <c r="K22" s="187"/>
      <c r="L22" s="188" t="s">
        <v>160</v>
      </c>
      <c r="M22" s="188" t="s">
        <v>160</v>
      </c>
      <c r="N22" s="189" t="s">
        <v>160</v>
      </c>
      <c r="O22" s="190" t="s">
        <v>160</v>
      </c>
      <c r="P22" s="190" t="s">
        <v>160</v>
      </c>
      <c r="Q22" s="191" t="s">
        <v>160</v>
      </c>
    </row>
    <row r="23" spans="1:40" s="64" customFormat="1" ht="15.75">
      <c r="A23" s="82">
        <v>13</v>
      </c>
      <c r="B23" s="85" t="s">
        <v>63</v>
      </c>
      <c r="C23" s="83" t="s">
        <v>341</v>
      </c>
      <c r="D23" s="86">
        <f>'[2]Projects Awarded '!N65</f>
        <v>1500000</v>
      </c>
      <c r="E23" s="87">
        <v>645745</v>
      </c>
      <c r="F23" s="87">
        <v>0</v>
      </c>
      <c r="G23" s="87">
        <f t="shared" si="0"/>
        <v>2145745</v>
      </c>
      <c r="H23" s="186" t="s">
        <v>160</v>
      </c>
      <c r="I23" s="187" t="s">
        <v>160</v>
      </c>
      <c r="J23" s="187" t="s">
        <v>160</v>
      </c>
      <c r="K23" s="187" t="s">
        <v>160</v>
      </c>
      <c r="L23" s="188">
        <v>14</v>
      </c>
      <c r="M23" s="188" t="s">
        <v>323</v>
      </c>
      <c r="N23" s="189"/>
      <c r="O23" s="190">
        <v>7750</v>
      </c>
      <c r="P23" s="190">
        <v>4040</v>
      </c>
      <c r="Q23" s="192" t="s">
        <v>160</v>
      </c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64" customFormat="1" ht="15.75">
      <c r="A24" s="82">
        <v>14</v>
      </c>
      <c r="B24" s="85" t="s">
        <v>342</v>
      </c>
      <c r="C24" s="83" t="s">
        <v>343</v>
      </c>
      <c r="D24" s="86">
        <f>'[2]Projects Awarded '!N122</f>
        <v>3000000</v>
      </c>
      <c r="E24" s="87">
        <v>102390</v>
      </c>
      <c r="F24" s="87">
        <v>235692</v>
      </c>
      <c r="G24" s="87">
        <f t="shared" si="0"/>
        <v>3338082</v>
      </c>
      <c r="H24" s="186" t="s">
        <v>160</v>
      </c>
      <c r="I24" s="187" t="s">
        <v>160</v>
      </c>
      <c r="J24" s="187" t="s">
        <v>160</v>
      </c>
      <c r="K24" s="187" t="s">
        <v>160</v>
      </c>
      <c r="L24" s="188">
        <v>22</v>
      </c>
      <c r="M24" s="188">
        <v>14</v>
      </c>
      <c r="N24" s="189">
        <v>2</v>
      </c>
      <c r="O24" s="190" t="s">
        <v>160</v>
      </c>
      <c r="P24" s="190" t="s">
        <v>160</v>
      </c>
      <c r="Q24" s="192" t="s">
        <v>344</v>
      </c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64" customFormat="1" ht="15.75">
      <c r="A25" s="82">
        <v>15</v>
      </c>
      <c r="B25" s="85" t="s">
        <v>74</v>
      </c>
      <c r="C25" s="83" t="s">
        <v>345</v>
      </c>
      <c r="D25" s="86">
        <f>'[2]Projects Awarded '!N123</f>
        <v>1500000</v>
      </c>
      <c r="E25" s="87">
        <v>2900000</v>
      </c>
      <c r="F25" s="87">
        <v>0</v>
      </c>
      <c r="G25" s="87">
        <f t="shared" si="0"/>
        <v>4400000</v>
      </c>
      <c r="H25" s="186">
        <v>20000</v>
      </c>
      <c r="I25" s="187"/>
      <c r="J25" s="187"/>
      <c r="K25" s="187"/>
      <c r="L25" s="188" t="s">
        <v>160</v>
      </c>
      <c r="M25" s="188" t="s">
        <v>160</v>
      </c>
      <c r="N25" s="189" t="s">
        <v>160</v>
      </c>
      <c r="O25" s="190" t="s">
        <v>160</v>
      </c>
      <c r="P25" s="190" t="s">
        <v>160</v>
      </c>
      <c r="Q25" s="192" t="s">
        <v>160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17" ht="15.75">
      <c r="A26" s="82">
        <v>16</v>
      </c>
      <c r="B26" s="88" t="s">
        <v>78</v>
      </c>
      <c r="C26" s="83" t="s">
        <v>346</v>
      </c>
      <c r="D26" s="185">
        <f>'[2]Projects Awarded '!N22</f>
        <v>1500000</v>
      </c>
      <c r="E26" s="40">
        <v>501490</v>
      </c>
      <c r="F26" s="40">
        <v>610912</v>
      </c>
      <c r="G26" s="40">
        <f t="shared" si="0"/>
        <v>2612402</v>
      </c>
      <c r="H26" s="186" t="s">
        <v>160</v>
      </c>
      <c r="I26" s="187" t="s">
        <v>160</v>
      </c>
      <c r="J26" s="187" t="s">
        <v>160</v>
      </c>
      <c r="K26" s="187" t="s">
        <v>160</v>
      </c>
      <c r="L26" s="188">
        <v>17</v>
      </c>
      <c r="M26" s="188">
        <v>14</v>
      </c>
      <c r="N26" s="189">
        <v>1.2</v>
      </c>
      <c r="O26" s="190">
        <v>5362</v>
      </c>
      <c r="P26" s="190">
        <v>76669</v>
      </c>
      <c r="Q26" s="191" t="s">
        <v>160</v>
      </c>
    </row>
    <row r="27" spans="1:17" ht="15.75">
      <c r="A27" s="82">
        <v>17</v>
      </c>
      <c r="B27" s="88" t="s">
        <v>224</v>
      </c>
      <c r="C27" s="83" t="s">
        <v>347</v>
      </c>
      <c r="D27" s="40">
        <f>'[2]Laramie Co I80W GYO4'!E19</f>
        <v>1500000</v>
      </c>
      <c r="E27" s="40">
        <v>0</v>
      </c>
      <c r="F27" s="40">
        <v>2000000</v>
      </c>
      <c r="G27" s="40">
        <f t="shared" si="0"/>
        <v>3500000</v>
      </c>
      <c r="H27" s="186" t="s">
        <v>160</v>
      </c>
      <c r="I27" s="187" t="s">
        <v>160</v>
      </c>
      <c r="J27" s="187" t="s">
        <v>160</v>
      </c>
      <c r="K27" s="187" t="s">
        <v>160</v>
      </c>
      <c r="L27" s="188">
        <v>612</v>
      </c>
      <c r="M27" s="188">
        <v>5</v>
      </c>
      <c r="N27" s="189">
        <f>L27/M27</f>
        <v>122.4</v>
      </c>
      <c r="O27" s="190">
        <v>17055</v>
      </c>
      <c r="P27" s="190" t="s">
        <v>160</v>
      </c>
      <c r="Q27" s="191" t="s">
        <v>160</v>
      </c>
    </row>
    <row r="28" spans="1:17" ht="15.75">
      <c r="A28" s="82">
        <v>18</v>
      </c>
      <c r="B28" s="88" t="s">
        <v>348</v>
      </c>
      <c r="C28" s="83" t="s">
        <v>349</v>
      </c>
      <c r="D28" s="40">
        <f>'[2]Laramie TT GY04'!E19</f>
        <v>1475920</v>
      </c>
      <c r="E28" s="40">
        <v>0</v>
      </c>
      <c r="F28" s="40">
        <v>316246</v>
      </c>
      <c r="G28" s="40">
        <f t="shared" si="0"/>
        <v>1792166</v>
      </c>
      <c r="H28" s="186" t="s">
        <v>160</v>
      </c>
      <c r="I28" s="187" t="s">
        <v>160</v>
      </c>
      <c r="J28" s="187" t="s">
        <v>160</v>
      </c>
      <c r="K28" s="187" t="s">
        <v>160</v>
      </c>
      <c r="L28" s="188">
        <v>265</v>
      </c>
      <c r="M28" s="188">
        <v>5</v>
      </c>
      <c r="N28" s="189">
        <v>53</v>
      </c>
      <c r="O28" s="190">
        <v>5369</v>
      </c>
      <c r="P28" s="190">
        <v>2054</v>
      </c>
      <c r="Q28" s="191" t="s">
        <v>160</v>
      </c>
    </row>
    <row r="29" spans="1:17" ht="15.75">
      <c r="A29" s="82">
        <v>19</v>
      </c>
      <c r="B29" s="46" t="s">
        <v>350</v>
      </c>
      <c r="C29" s="83" t="s">
        <v>322</v>
      </c>
      <c r="D29" s="40">
        <f>'[2]Laramie Reg. Airport JPB GY05'!H33</f>
        <v>1467069</v>
      </c>
      <c r="E29" s="40">
        <v>163007</v>
      </c>
      <c r="F29" s="40">
        <v>77937</v>
      </c>
      <c r="G29" s="40">
        <f t="shared" si="0"/>
        <v>1708013</v>
      </c>
      <c r="H29" s="186" t="s">
        <v>160</v>
      </c>
      <c r="I29" s="187" t="s">
        <v>160</v>
      </c>
      <c r="J29" s="187" t="s">
        <v>160</v>
      </c>
      <c r="K29" s="187" t="s">
        <v>160</v>
      </c>
      <c r="L29" s="188">
        <v>191.2</v>
      </c>
      <c r="M29" s="188">
        <v>15</v>
      </c>
      <c r="N29" s="189">
        <v>12.7</v>
      </c>
      <c r="O29" s="190">
        <v>19500</v>
      </c>
      <c r="P29" s="190" t="s">
        <v>160</v>
      </c>
      <c r="Q29" s="191" t="s">
        <v>160</v>
      </c>
    </row>
    <row r="30" spans="1:17" ht="15.75">
      <c r="A30" s="82">
        <v>20</v>
      </c>
      <c r="B30" s="46" t="s">
        <v>350</v>
      </c>
      <c r="C30" s="83" t="s">
        <v>351</v>
      </c>
      <c r="D30" s="40">
        <f>'[2]Laramie RAJPB RCMF CR GY07'!$J$32</f>
        <v>1867500</v>
      </c>
      <c r="E30" s="40">
        <v>0</v>
      </c>
      <c r="F30" s="40">
        <v>335412</v>
      </c>
      <c r="G30" s="40">
        <f t="shared" si="0"/>
        <v>2202912</v>
      </c>
      <c r="H30" s="186">
        <v>17500</v>
      </c>
      <c r="I30" s="187"/>
      <c r="J30" s="187"/>
      <c r="K30" s="187"/>
      <c r="L30" s="188">
        <v>4</v>
      </c>
      <c r="M30" s="188">
        <v>1</v>
      </c>
      <c r="N30" s="189"/>
      <c r="O30" s="190" t="s">
        <v>160</v>
      </c>
      <c r="P30" s="190" t="s">
        <v>160</v>
      </c>
      <c r="Q30" s="191" t="s">
        <v>160</v>
      </c>
    </row>
    <row r="31" spans="1:17" ht="15.75">
      <c r="A31" s="82">
        <v>21</v>
      </c>
      <c r="B31" s="46" t="s">
        <v>228</v>
      </c>
      <c r="C31" s="83" t="s">
        <v>352</v>
      </c>
      <c r="D31" s="40">
        <v>360000</v>
      </c>
      <c r="E31" s="40">
        <v>40000</v>
      </c>
      <c r="F31" s="40">
        <v>291200</v>
      </c>
      <c r="G31" s="40">
        <f t="shared" si="0"/>
        <v>691200</v>
      </c>
      <c r="H31" s="186" t="s">
        <v>160</v>
      </c>
      <c r="I31" s="187" t="s">
        <v>160</v>
      </c>
      <c r="J31" s="187" t="s">
        <v>160</v>
      </c>
      <c r="K31" s="187" t="s">
        <v>160</v>
      </c>
      <c r="L31" s="188">
        <v>113</v>
      </c>
      <c r="M31" s="188" t="s">
        <v>323</v>
      </c>
      <c r="N31" s="189"/>
      <c r="O31" s="190">
        <v>13200</v>
      </c>
      <c r="P31" s="190" t="s">
        <v>160</v>
      </c>
      <c r="Q31" s="191" t="s">
        <v>160</v>
      </c>
    </row>
    <row r="32" spans="1:17" ht="15.75">
      <c r="A32" s="82">
        <v>22</v>
      </c>
      <c r="B32" s="88" t="s">
        <v>353</v>
      </c>
      <c r="C32" s="83" t="s">
        <v>354</v>
      </c>
      <c r="D32" s="40">
        <f>'[2]Natrona Co SCH GY04'!E19-'[2]Natrona Co SCH GY04'!F39</f>
        <v>510336</v>
      </c>
      <c r="E32" s="40">
        <v>0</v>
      </c>
      <c r="F32" s="40">
        <v>925108</v>
      </c>
      <c r="G32" s="40">
        <f t="shared" si="0"/>
        <v>1435444</v>
      </c>
      <c r="H32" s="186" t="s">
        <v>160</v>
      </c>
      <c r="I32" s="187" t="s">
        <v>160</v>
      </c>
      <c r="J32" s="187" t="s">
        <v>160</v>
      </c>
      <c r="K32" s="187" t="s">
        <v>160</v>
      </c>
      <c r="L32" s="188">
        <v>245</v>
      </c>
      <c r="M32" s="188">
        <v>10</v>
      </c>
      <c r="N32" s="189">
        <v>24.5</v>
      </c>
      <c r="O32" s="190">
        <v>8020</v>
      </c>
      <c r="P32" s="190">
        <v>3500</v>
      </c>
      <c r="Q32" s="191" t="s">
        <v>160</v>
      </c>
    </row>
    <row r="33" spans="1:17" ht="15.75">
      <c r="A33" s="82">
        <v>23</v>
      </c>
      <c r="B33" s="46" t="s">
        <v>97</v>
      </c>
      <c r="C33" s="83" t="s">
        <v>355</v>
      </c>
      <c r="D33" s="40">
        <v>321582</v>
      </c>
      <c r="E33" s="40">
        <v>35728</v>
      </c>
      <c r="F33" s="40">
        <v>0</v>
      </c>
      <c r="G33" s="40">
        <f t="shared" si="0"/>
        <v>357310</v>
      </c>
      <c r="H33" s="186" t="s">
        <v>160</v>
      </c>
      <c r="I33" s="187" t="s">
        <v>160</v>
      </c>
      <c r="J33" s="187" t="s">
        <v>160</v>
      </c>
      <c r="K33" s="187" t="s">
        <v>160</v>
      </c>
      <c r="L33" s="188"/>
      <c r="M33" s="188">
        <v>14</v>
      </c>
      <c r="N33" s="189" t="s">
        <v>160</v>
      </c>
      <c r="O33" s="190">
        <v>715</v>
      </c>
      <c r="P33" s="190">
        <v>3700</v>
      </c>
      <c r="Q33" s="191" t="s">
        <v>160</v>
      </c>
    </row>
    <row r="34" spans="1:17" ht="15.75">
      <c r="A34" s="82">
        <v>24</v>
      </c>
      <c r="B34" s="46" t="s">
        <v>99</v>
      </c>
      <c r="C34" s="83" t="s">
        <v>356</v>
      </c>
      <c r="D34" s="40">
        <v>455000</v>
      </c>
      <c r="E34" s="40">
        <v>25000</v>
      </c>
      <c r="F34" s="40">
        <v>25750</v>
      </c>
      <c r="G34" s="40">
        <f t="shared" si="0"/>
        <v>505750</v>
      </c>
      <c r="H34" s="186" t="s">
        <v>160</v>
      </c>
      <c r="I34" s="187" t="s">
        <v>160</v>
      </c>
      <c r="J34" s="187" t="s">
        <v>160</v>
      </c>
      <c r="K34" s="187" t="s">
        <v>160</v>
      </c>
      <c r="L34" s="188">
        <v>15</v>
      </c>
      <c r="M34" s="188">
        <v>10</v>
      </c>
      <c r="N34" s="189">
        <v>1.5</v>
      </c>
      <c r="O34" s="190">
        <v>3440</v>
      </c>
      <c r="P34" s="190">
        <v>1900</v>
      </c>
      <c r="Q34" s="192" t="s">
        <v>357</v>
      </c>
    </row>
    <row r="35" spans="1:17" ht="15.75">
      <c r="A35" s="82">
        <v>25</v>
      </c>
      <c r="B35" s="46" t="s">
        <v>101</v>
      </c>
      <c r="C35" s="83" t="s">
        <v>358</v>
      </c>
      <c r="D35" s="40">
        <v>1000000</v>
      </c>
      <c r="E35" s="40">
        <v>4475210</v>
      </c>
      <c r="F35" s="40">
        <v>0</v>
      </c>
      <c r="G35" s="40">
        <f t="shared" si="0"/>
        <v>5475210</v>
      </c>
      <c r="H35" s="186" t="s">
        <v>160</v>
      </c>
      <c r="I35" s="187" t="s">
        <v>160</v>
      </c>
      <c r="J35" s="187" t="s">
        <v>160</v>
      </c>
      <c r="K35" s="187" t="s">
        <v>160</v>
      </c>
      <c r="L35" s="188" t="s">
        <v>160</v>
      </c>
      <c r="M35" s="188">
        <v>50</v>
      </c>
      <c r="N35" s="189"/>
      <c r="O35" s="190">
        <v>9415</v>
      </c>
      <c r="P35" s="190" t="s">
        <v>160</v>
      </c>
      <c r="Q35" s="192" t="s">
        <v>160</v>
      </c>
    </row>
    <row r="36" spans="1:17" ht="15.75">
      <c r="A36" s="82">
        <v>26</v>
      </c>
      <c r="B36" s="46" t="s">
        <v>359</v>
      </c>
      <c r="C36" s="83" t="s">
        <v>360</v>
      </c>
      <c r="D36" s="40">
        <v>775387</v>
      </c>
      <c r="E36" s="40">
        <v>4590106</v>
      </c>
      <c r="F36" s="40">
        <v>342000</v>
      </c>
      <c r="G36" s="40">
        <f t="shared" si="0"/>
        <v>5707493</v>
      </c>
      <c r="H36" s="186">
        <v>5216</v>
      </c>
      <c r="I36" s="187"/>
      <c r="J36" s="187"/>
      <c r="K36" s="187"/>
      <c r="L36" s="188" t="s">
        <v>160</v>
      </c>
      <c r="M36" s="188" t="s">
        <v>160</v>
      </c>
      <c r="N36" s="189" t="s">
        <v>160</v>
      </c>
      <c r="O36" s="190">
        <v>0</v>
      </c>
      <c r="P36" s="190">
        <v>0</v>
      </c>
      <c r="Q36" s="191" t="s">
        <v>160</v>
      </c>
    </row>
    <row r="37" spans="1:17" ht="15.75">
      <c r="A37" s="82">
        <v>27</v>
      </c>
      <c r="B37" s="46" t="s">
        <v>361</v>
      </c>
      <c r="C37" s="83" t="s">
        <v>362</v>
      </c>
      <c r="D37" s="40">
        <f>'[2]Powell Gateway W GY05'!I21</f>
        <v>1500000</v>
      </c>
      <c r="E37" s="40">
        <v>181378</v>
      </c>
      <c r="F37" s="40">
        <v>0</v>
      </c>
      <c r="G37" s="40">
        <f t="shared" si="0"/>
        <v>1681378</v>
      </c>
      <c r="H37" s="186" t="s">
        <v>160</v>
      </c>
      <c r="I37" s="187" t="s">
        <v>160</v>
      </c>
      <c r="J37" s="187" t="s">
        <v>160</v>
      </c>
      <c r="K37" s="187" t="s">
        <v>160</v>
      </c>
      <c r="L37" s="188">
        <v>19.8</v>
      </c>
      <c r="M37" s="188">
        <v>14</v>
      </c>
      <c r="N37" s="189">
        <v>1.4</v>
      </c>
      <c r="O37" s="190">
        <v>8335</v>
      </c>
      <c r="P37" s="190">
        <v>52110</v>
      </c>
      <c r="Q37" s="191" t="s">
        <v>160</v>
      </c>
    </row>
    <row r="38" spans="1:17" ht="15.75">
      <c r="A38" s="82">
        <v>28</v>
      </c>
      <c r="B38" s="88" t="s">
        <v>361</v>
      </c>
      <c r="C38" s="83" t="s">
        <v>363</v>
      </c>
      <c r="D38" s="40">
        <f>'[2]Powell WTW GY04'!E19</f>
        <v>228546</v>
      </c>
      <c r="E38" s="40">
        <v>12029</v>
      </c>
      <c r="F38" s="40">
        <v>0</v>
      </c>
      <c r="G38" s="40">
        <f t="shared" si="0"/>
        <v>240575</v>
      </c>
      <c r="H38" s="186" t="s">
        <v>160</v>
      </c>
      <c r="I38" s="187" t="s">
        <v>160</v>
      </c>
      <c r="J38" s="187" t="s">
        <v>160</v>
      </c>
      <c r="K38" s="187" t="s">
        <v>160</v>
      </c>
      <c r="L38" s="188">
        <v>9.7</v>
      </c>
      <c r="M38" s="188">
        <v>11</v>
      </c>
      <c r="N38" s="189">
        <v>0.88</v>
      </c>
      <c r="O38" s="190">
        <v>609</v>
      </c>
      <c r="P38" s="190">
        <v>2460</v>
      </c>
      <c r="Q38" s="191" t="s">
        <v>160</v>
      </c>
    </row>
    <row r="39" spans="1:17" ht="15.75">
      <c r="A39" s="82">
        <v>29</v>
      </c>
      <c r="B39" s="46" t="s">
        <v>102</v>
      </c>
      <c r="C39" s="83" t="s">
        <v>364</v>
      </c>
      <c r="D39" s="40">
        <v>1500000</v>
      </c>
      <c r="E39" s="40">
        <v>489239</v>
      </c>
      <c r="F39" s="40">
        <v>0</v>
      </c>
      <c r="G39" s="40">
        <f t="shared" si="0"/>
        <v>1989239</v>
      </c>
      <c r="H39" s="186" t="s">
        <v>160</v>
      </c>
      <c r="I39" s="187" t="s">
        <v>160</v>
      </c>
      <c r="J39" s="187" t="s">
        <v>160</v>
      </c>
      <c r="K39" s="187" t="s">
        <v>160</v>
      </c>
      <c r="L39" s="188">
        <v>30</v>
      </c>
      <c r="M39" s="188"/>
      <c r="N39" s="189">
        <v>0</v>
      </c>
      <c r="O39" s="190">
        <v>7873</v>
      </c>
      <c r="P39" s="190" t="s">
        <v>160</v>
      </c>
      <c r="Q39" s="191" t="s">
        <v>160</v>
      </c>
    </row>
    <row r="40" spans="1:37" s="64" customFormat="1" ht="15.75">
      <c r="A40" s="82">
        <v>30</v>
      </c>
      <c r="B40" s="85" t="s">
        <v>365</v>
      </c>
      <c r="C40" s="83" t="s">
        <v>366</v>
      </c>
      <c r="D40" s="87">
        <v>234900</v>
      </c>
      <c r="E40" s="87">
        <v>12363</v>
      </c>
      <c r="F40" s="87">
        <v>0</v>
      </c>
      <c r="G40" s="87">
        <f t="shared" si="0"/>
        <v>247263</v>
      </c>
      <c r="H40" s="186" t="s">
        <v>160</v>
      </c>
      <c r="I40" s="187" t="s">
        <v>160</v>
      </c>
      <c r="J40" s="187" t="s">
        <v>160</v>
      </c>
      <c r="K40" s="187" t="s">
        <v>160</v>
      </c>
      <c r="L40" s="188">
        <v>5.1</v>
      </c>
      <c r="M40" s="188">
        <v>0</v>
      </c>
      <c r="N40" s="189">
        <v>0</v>
      </c>
      <c r="O40" s="190" t="s">
        <v>160</v>
      </c>
      <c r="P40" s="190">
        <v>222400</v>
      </c>
      <c r="Q40" s="192" t="s">
        <v>160</v>
      </c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s="64" customFormat="1" ht="15.75">
      <c r="A41" s="82" t="s">
        <v>266</v>
      </c>
      <c r="B41" s="211" t="s">
        <v>106</v>
      </c>
      <c r="C41" s="83" t="s">
        <v>367</v>
      </c>
      <c r="D41" s="95">
        <v>1813500</v>
      </c>
      <c r="E41" s="95">
        <v>201500</v>
      </c>
      <c r="F41" s="95">
        <v>0</v>
      </c>
      <c r="G41" s="96">
        <f t="shared" si="0"/>
        <v>2015000</v>
      </c>
      <c r="H41" s="212" t="s">
        <v>160</v>
      </c>
      <c r="I41" s="213" t="s">
        <v>160</v>
      </c>
      <c r="J41" s="214" t="s">
        <v>160</v>
      </c>
      <c r="K41" s="215" t="s">
        <v>160</v>
      </c>
      <c r="L41" s="216">
        <v>80</v>
      </c>
      <c r="M41" s="216">
        <v>20</v>
      </c>
      <c r="N41" s="217">
        <v>4</v>
      </c>
      <c r="O41" s="217">
        <v>17240</v>
      </c>
      <c r="P41" s="217">
        <v>16450</v>
      </c>
      <c r="Q41" s="218" t="s">
        <v>160</v>
      </c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1:37" s="64" customFormat="1" ht="15.75">
      <c r="A42" s="82" t="s">
        <v>271</v>
      </c>
      <c r="B42" s="199"/>
      <c r="C42" s="83" t="s">
        <v>368</v>
      </c>
      <c r="D42" s="95"/>
      <c r="E42" s="95"/>
      <c r="F42" s="95"/>
      <c r="G42" s="96"/>
      <c r="H42" s="219"/>
      <c r="I42" s="220"/>
      <c r="J42" s="221"/>
      <c r="K42" s="222"/>
      <c r="L42" s="223"/>
      <c r="M42" s="223"/>
      <c r="N42" s="224"/>
      <c r="O42" s="224"/>
      <c r="P42" s="225"/>
      <c r="Q42" s="225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18" ht="15.75">
      <c r="A43" s="82">
        <v>32</v>
      </c>
      <c r="B43" s="88" t="s">
        <v>369</v>
      </c>
      <c r="C43" s="83" t="s">
        <v>370</v>
      </c>
      <c r="D43" s="40">
        <f>'[2]Rock Springs GWB GY04'!E19</f>
        <v>1500000</v>
      </c>
      <c r="E43" s="40">
        <v>2057907</v>
      </c>
      <c r="F43" s="40">
        <v>0</v>
      </c>
      <c r="G43" s="40">
        <f aca="true" t="shared" si="1" ref="G43:G51">SUM(D43:F43)</f>
        <v>3557907</v>
      </c>
      <c r="H43" s="186" t="s">
        <v>160</v>
      </c>
      <c r="I43" s="187" t="s">
        <v>160</v>
      </c>
      <c r="J43" s="187" t="s">
        <v>160</v>
      </c>
      <c r="K43" s="187" t="s">
        <v>160</v>
      </c>
      <c r="L43" s="188">
        <v>200</v>
      </c>
      <c r="M43" s="188">
        <v>6</v>
      </c>
      <c r="N43" s="189">
        <v>33.3</v>
      </c>
      <c r="O43" s="190">
        <v>11000</v>
      </c>
      <c r="P43" s="190">
        <v>5500</v>
      </c>
      <c r="Q43" s="191" t="s">
        <v>160</v>
      </c>
      <c r="R43" s="33" t="s">
        <v>371</v>
      </c>
    </row>
    <row r="44" spans="1:17" s="173" customFormat="1" ht="15.75">
      <c r="A44" s="82">
        <v>33</v>
      </c>
      <c r="B44" s="85" t="s">
        <v>372</v>
      </c>
      <c r="C44" s="83" t="s">
        <v>373</v>
      </c>
      <c r="D44" s="87">
        <v>1295512</v>
      </c>
      <c r="E44" s="87">
        <v>139928</v>
      </c>
      <c r="F44" s="87">
        <v>4018</v>
      </c>
      <c r="G44" s="87">
        <f t="shared" si="1"/>
        <v>1439458</v>
      </c>
      <c r="H44" s="186">
        <v>7200</v>
      </c>
      <c r="I44" s="187">
        <v>1800</v>
      </c>
      <c r="J44" s="187"/>
      <c r="K44" s="187">
        <v>5400</v>
      </c>
      <c r="L44" s="226"/>
      <c r="M44" s="226"/>
      <c r="N44" s="227"/>
      <c r="O44" s="228"/>
      <c r="P44" s="228"/>
      <c r="Q44" s="229"/>
    </row>
    <row r="45" spans="1:17" s="173" customFormat="1" ht="15.75">
      <c r="A45" s="82">
        <v>34</v>
      </c>
      <c r="B45" s="85" t="s">
        <v>118</v>
      </c>
      <c r="C45" s="83" t="s">
        <v>374</v>
      </c>
      <c r="D45" s="87">
        <v>790000</v>
      </c>
      <c r="E45" s="87">
        <v>310000</v>
      </c>
      <c r="F45" s="87">
        <v>0</v>
      </c>
      <c r="G45" s="87">
        <f t="shared" si="1"/>
        <v>1100000</v>
      </c>
      <c r="H45" s="186" t="s">
        <v>160</v>
      </c>
      <c r="I45" s="187" t="s">
        <v>160</v>
      </c>
      <c r="J45" s="187" t="s">
        <v>160</v>
      </c>
      <c r="K45" s="187" t="s">
        <v>160</v>
      </c>
      <c r="L45" s="226" t="s">
        <v>160</v>
      </c>
      <c r="M45" s="226">
        <v>10</v>
      </c>
      <c r="N45" s="227"/>
      <c r="O45" s="228">
        <v>4100</v>
      </c>
      <c r="P45" s="228">
        <v>2700</v>
      </c>
      <c r="Q45" s="229" t="s">
        <v>160</v>
      </c>
    </row>
    <row r="46" spans="1:17" ht="15.75">
      <c r="A46" s="82">
        <v>35</v>
      </c>
      <c r="B46" s="88" t="s">
        <v>289</v>
      </c>
      <c r="C46" s="83" t="s">
        <v>375</v>
      </c>
      <c r="D46" s="40">
        <f>'[2]Torrington IPE GY04'!E19-'[2]Torrington IPE GY04'!F44</f>
        <v>468425</v>
      </c>
      <c r="E46" s="40">
        <v>53820</v>
      </c>
      <c r="F46" s="40">
        <v>0</v>
      </c>
      <c r="G46" s="40">
        <f t="shared" si="1"/>
        <v>522245</v>
      </c>
      <c r="H46" s="186"/>
      <c r="I46" s="187"/>
      <c r="J46" s="187"/>
      <c r="K46" s="187"/>
      <c r="L46" s="188">
        <v>103</v>
      </c>
      <c r="M46" s="188">
        <v>10</v>
      </c>
      <c r="N46" s="189">
        <v>10.3</v>
      </c>
      <c r="O46" s="190"/>
      <c r="P46" s="190"/>
      <c r="Q46" s="192" t="s">
        <v>376</v>
      </c>
    </row>
    <row r="47" spans="1:17" ht="15.75">
      <c r="A47" s="82">
        <v>36</v>
      </c>
      <c r="B47" s="46" t="s">
        <v>377</v>
      </c>
      <c r="C47" s="83" t="s">
        <v>378</v>
      </c>
      <c r="D47" s="40">
        <f>'[2]Upton RIS GY04'!E19</f>
        <v>1500000</v>
      </c>
      <c r="E47" s="40">
        <v>100000</v>
      </c>
      <c r="F47" s="40">
        <v>160000</v>
      </c>
      <c r="G47" s="40">
        <f t="shared" si="1"/>
        <v>1760000</v>
      </c>
      <c r="H47" s="186"/>
      <c r="I47" s="187"/>
      <c r="J47" s="187"/>
      <c r="K47" s="187"/>
      <c r="L47" s="188">
        <v>555</v>
      </c>
      <c r="M47" s="188">
        <v>27</v>
      </c>
      <c r="N47" s="189">
        <v>20.5</v>
      </c>
      <c r="O47" s="190">
        <v>9000</v>
      </c>
      <c r="P47" s="190"/>
      <c r="Q47" s="192" t="s">
        <v>379</v>
      </c>
    </row>
    <row r="48" spans="1:44" ht="15.75">
      <c r="A48" s="75">
        <v>37</v>
      </c>
      <c r="B48" s="46" t="s">
        <v>380</v>
      </c>
      <c r="C48" s="83" t="s">
        <v>381</v>
      </c>
      <c r="D48" s="40">
        <v>473600</v>
      </c>
      <c r="E48" s="40">
        <v>0</v>
      </c>
      <c r="F48" s="40">
        <v>52630</v>
      </c>
      <c r="G48" s="40">
        <f t="shared" si="1"/>
        <v>526230</v>
      </c>
      <c r="H48" s="186" t="s">
        <v>160</v>
      </c>
      <c r="I48" s="187" t="s">
        <v>160</v>
      </c>
      <c r="J48" s="187" t="s">
        <v>160</v>
      </c>
      <c r="K48" s="187" t="s">
        <v>160</v>
      </c>
      <c r="L48" s="188" t="s">
        <v>160</v>
      </c>
      <c r="M48" s="188" t="s">
        <v>160</v>
      </c>
      <c r="N48" s="189" t="s">
        <v>160</v>
      </c>
      <c r="O48" s="190">
        <v>16200</v>
      </c>
      <c r="P48" s="190">
        <v>2490</v>
      </c>
      <c r="Q48" s="191" t="s">
        <v>160</v>
      </c>
      <c r="AN48" s="34"/>
      <c r="AO48" s="34"/>
      <c r="AP48" s="34"/>
      <c r="AQ48" s="34"/>
      <c r="AR48" s="34"/>
    </row>
    <row r="49" spans="1:17" ht="15.75">
      <c r="A49" s="82">
        <v>38</v>
      </c>
      <c r="B49" s="88" t="s">
        <v>124</v>
      </c>
      <c r="C49" s="83" t="s">
        <v>176</v>
      </c>
      <c r="D49" s="40">
        <f>'[2]Wheatland PP GY04'!E19</f>
        <v>418500</v>
      </c>
      <c r="E49" s="40">
        <v>46500</v>
      </c>
      <c r="F49" s="40">
        <v>27675</v>
      </c>
      <c r="G49" s="40">
        <f t="shared" si="1"/>
        <v>492675</v>
      </c>
      <c r="H49" s="186">
        <v>15500</v>
      </c>
      <c r="I49" s="187"/>
      <c r="J49" s="187"/>
      <c r="K49" s="187"/>
      <c r="L49" s="188">
        <v>4.05</v>
      </c>
      <c r="M49" s="188">
        <v>2</v>
      </c>
      <c r="N49" s="189">
        <v>2.02</v>
      </c>
      <c r="O49" s="190" t="s">
        <v>160</v>
      </c>
      <c r="P49" s="190" t="s">
        <v>160</v>
      </c>
      <c r="Q49" s="191" t="s">
        <v>160</v>
      </c>
    </row>
    <row r="50" spans="1:17" ht="15.75">
      <c r="A50" s="82">
        <v>39</v>
      </c>
      <c r="B50" s="88" t="s">
        <v>382</v>
      </c>
      <c r="C50" s="83" t="s">
        <v>383</v>
      </c>
      <c r="D50" s="40">
        <f>'[2]Wright UW GY04'!E19</f>
        <v>700000</v>
      </c>
      <c r="E50" s="40">
        <v>604000</v>
      </c>
      <c r="F50" s="40">
        <v>418000</v>
      </c>
      <c r="G50" s="40">
        <f t="shared" si="1"/>
        <v>1722000</v>
      </c>
      <c r="H50" s="186" t="s">
        <v>160</v>
      </c>
      <c r="I50" s="187" t="s">
        <v>160</v>
      </c>
      <c r="J50" s="187" t="s">
        <v>160</v>
      </c>
      <c r="K50" s="187" t="s">
        <v>160</v>
      </c>
      <c r="L50" s="188">
        <v>20.4</v>
      </c>
      <c r="M50" s="188">
        <v>17</v>
      </c>
      <c r="N50" s="189">
        <v>1.2</v>
      </c>
      <c r="O50" s="190">
        <v>5260</v>
      </c>
      <c r="P50" s="190">
        <v>3520</v>
      </c>
      <c r="Q50" s="191" t="s">
        <v>160</v>
      </c>
    </row>
    <row r="51" spans="1:44" s="64" customFormat="1" ht="16.5" thickBot="1">
      <c r="A51" s="82">
        <v>40</v>
      </c>
      <c r="B51" s="230" t="s">
        <v>384</v>
      </c>
      <c r="C51" s="231" t="s">
        <v>385</v>
      </c>
      <c r="D51" s="232">
        <f>'[2]Yellowstone Reg Airport GY05'!I21</f>
        <v>1500000</v>
      </c>
      <c r="E51" s="232">
        <v>15000</v>
      </c>
      <c r="F51" s="232">
        <v>2314894</v>
      </c>
      <c r="G51" s="232">
        <f t="shared" si="1"/>
        <v>3829894</v>
      </c>
      <c r="H51" s="233"/>
      <c r="I51" s="234"/>
      <c r="J51" s="234"/>
      <c r="K51" s="234"/>
      <c r="L51" s="235">
        <v>35</v>
      </c>
      <c r="M51" s="235">
        <v>7</v>
      </c>
      <c r="N51" s="73">
        <v>5</v>
      </c>
      <c r="O51" s="233">
        <v>10016</v>
      </c>
      <c r="P51" s="233"/>
      <c r="Q51" s="236" t="s">
        <v>386</v>
      </c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</row>
    <row r="52" spans="1:44" s="64" customFormat="1" ht="15.75">
      <c r="A52" s="237"/>
      <c r="B52" s="89"/>
      <c r="C52" s="238" t="s">
        <v>300</v>
      </c>
      <c r="D52" s="239">
        <f>SUM(D9:D51)</f>
        <v>47751471</v>
      </c>
      <c r="E52" s="240">
        <f>SUM(E9:E51)</f>
        <v>26129605</v>
      </c>
      <c r="F52" s="240">
        <f>SUM(F9:F51)</f>
        <v>10366397</v>
      </c>
      <c r="G52" s="240">
        <f>SUM(G9:G51)</f>
        <v>84247473</v>
      </c>
      <c r="H52" s="204">
        <f>SUM(H9:H51)</f>
        <v>116066</v>
      </c>
      <c r="I52" s="241"/>
      <c r="J52" s="241"/>
      <c r="K52" s="241"/>
      <c r="L52" s="204">
        <f>SUM(L9:L51)</f>
        <v>3520.88</v>
      </c>
      <c r="M52" s="204">
        <f>SUM(M9:M51)</f>
        <v>323</v>
      </c>
      <c r="N52" s="203">
        <f>AVERAGE(N9:N51)</f>
        <v>14.319871794871794</v>
      </c>
      <c r="O52" s="242">
        <f>SUM(O9:O51)</f>
        <v>362529</v>
      </c>
      <c r="P52" s="204">
        <f>SUM(P9:P50)</f>
        <v>411353</v>
      </c>
      <c r="Q52" s="243" t="s">
        <v>387</v>
      </c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</row>
    <row r="53" spans="3:17" ht="32.25" thickBot="1">
      <c r="C53" s="244"/>
      <c r="D53" s="245"/>
      <c r="E53" s="246"/>
      <c r="F53" s="246"/>
      <c r="G53" s="246"/>
      <c r="H53" s="157" t="s">
        <v>388</v>
      </c>
      <c r="L53" s="247" t="s">
        <v>312</v>
      </c>
      <c r="M53" s="247" t="s">
        <v>313</v>
      </c>
      <c r="N53" s="248" t="s">
        <v>389</v>
      </c>
      <c r="O53" s="249" t="s">
        <v>390</v>
      </c>
      <c r="P53" s="250" t="s">
        <v>390</v>
      </c>
      <c r="Q53" s="251" t="s">
        <v>391</v>
      </c>
    </row>
    <row r="55" spans="2:3" ht="15.75">
      <c r="B55" s="76" t="s">
        <v>301</v>
      </c>
      <c r="C55" s="76"/>
    </row>
  </sheetData>
  <mergeCells count="33">
    <mergeCell ref="B16:B18"/>
    <mergeCell ref="N41:N42"/>
    <mergeCell ref="O41:O42"/>
    <mergeCell ref="P41:P42"/>
    <mergeCell ref="B41:B42"/>
    <mergeCell ref="E41:E42"/>
    <mergeCell ref="F41:F42"/>
    <mergeCell ref="G41:G42"/>
    <mergeCell ref="Q41:Q42"/>
    <mergeCell ref="J41:J42"/>
    <mergeCell ref="K41:K42"/>
    <mergeCell ref="L41:L42"/>
    <mergeCell ref="M41:M42"/>
    <mergeCell ref="Q16:Q18"/>
    <mergeCell ref="L7:L8"/>
    <mergeCell ref="E7:E8"/>
    <mergeCell ref="Q7:Q8"/>
    <mergeCell ref="O7:O8"/>
    <mergeCell ref="P7:P8"/>
    <mergeCell ref="N7:N8"/>
    <mergeCell ref="M7:M8"/>
    <mergeCell ref="I7:I8"/>
    <mergeCell ref="J7:J8"/>
    <mergeCell ref="C52:C53"/>
    <mergeCell ref="D52:D53"/>
    <mergeCell ref="D7:D8"/>
    <mergeCell ref="K7:K8"/>
    <mergeCell ref="H7:H8"/>
    <mergeCell ref="G7:G8"/>
    <mergeCell ref="F7:F8"/>
    <mergeCell ref="D41:D42"/>
    <mergeCell ref="H41:H42"/>
    <mergeCell ref="I41:I42"/>
  </mergeCells>
  <hyperlinks>
    <hyperlink ref="D9" r:id="rId1" display="='Projects Awarded '!N39"/>
    <hyperlink ref="D11" r:id="rId2" display="='Projects Awarded '!N99"/>
    <hyperlink ref="D10" r:id="rId3" display="='Projects Awarded '!N118"/>
    <hyperlink ref="D12" r:id="rId4" display="='Projects Awarded '!N54"/>
    <hyperlink ref="D13" r:id="rId5" display="='Projects Awarded '!N100"/>
    <hyperlink ref="D14" r:id="rId6" display="C:\Documents and Settings\SREESE.000\Local Settings\Temporary Internet Files\OLK46\='Projects Awarded '!N101"/>
    <hyperlink ref="D15" r:id="rId7" display="='Projects Awarded '!N120"/>
    <hyperlink ref="D16" r:id="rId8" display="='Projects Awarded '!N21"/>
    <hyperlink ref="D17" r:id="rId9" display="='Projects Awarded '!N86"/>
    <hyperlink ref="D18" r:id="rId10" display="='Projects Awarded '!N103"/>
    <hyperlink ref="D19" r:id="rId11" display="='Projects Awarded '!N104"/>
    <hyperlink ref="D20" r:id="rId12" display="='Projects Awarded '!N42"/>
    <hyperlink ref="D21" r:id="rId13" display="='Projects Awarded '!N88"/>
    <hyperlink ref="D22" r:id="rId14" display="='Projects Awarded '!N43"/>
    <hyperlink ref="D23" r:id="rId15" display="='Projects Awarded '!N65"/>
    <hyperlink ref="D24" r:id="rId16" display="='Projects Awarded '!N122"/>
    <hyperlink ref="D25" r:id="rId17" display="='Projects Awarded '!N123"/>
    <hyperlink ref="D26" r:id="rId18" display="='Projects Awarded '!N22"/>
  </hyperlinks>
  <printOptions horizontalCentered="1" verticalCentered="1"/>
  <pageMargins left="0.75" right="0.75" top="1" bottom="1" header="0.5" footer="0.5"/>
  <pageSetup fitToHeight="1" fitToWidth="1" horizontalDpi="600" verticalDpi="600" orientation="landscape" paperSize="154" scale="41" r:id="rId19"/>
  <headerFooter alignWithMargins="0">
    <oddHeader>&amp;CBusiness Ready Community Program&amp;RPage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J103" sqref="J103"/>
    </sheetView>
  </sheetViews>
  <sheetFormatPr defaultColWidth="9.140625" defaultRowHeight="12.75"/>
  <cols>
    <col min="1" max="1" width="19.00390625" style="16" bestFit="1" customWidth="1"/>
    <col min="2" max="2" width="11.140625" style="16" hidden="1" customWidth="1"/>
    <col min="3" max="3" width="15.00390625" style="16" customWidth="1"/>
    <col min="4" max="4" width="11.28125" style="17" bestFit="1" customWidth="1"/>
    <col min="5" max="7" width="12.421875" style="17" bestFit="1" customWidth="1"/>
    <col min="8" max="8" width="12.421875" style="16" bestFit="1" customWidth="1"/>
    <col min="9" max="16384" width="9.140625" style="16" customWidth="1"/>
  </cols>
  <sheetData>
    <row r="1" spans="1:8" s="5" customFormat="1" ht="62.2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s="5" customFormat="1" ht="15">
      <c r="A2" s="6" t="s">
        <v>10</v>
      </c>
      <c r="B2" s="7" t="s">
        <v>11</v>
      </c>
      <c r="C2" s="8">
        <v>120</v>
      </c>
      <c r="D2" s="9"/>
      <c r="E2" s="9"/>
      <c r="F2" s="9"/>
      <c r="G2" s="9"/>
      <c r="H2" s="9">
        <f aca="true" t="shared" si="0" ref="H2:H33">(G2+F2+E2+D2)/C2</f>
        <v>0</v>
      </c>
    </row>
    <row r="3" spans="1:8" s="5" customFormat="1" ht="15">
      <c r="A3" s="6" t="s">
        <v>12</v>
      </c>
      <c r="B3" s="7" t="s">
        <v>9</v>
      </c>
      <c r="C3" s="8">
        <v>550</v>
      </c>
      <c r="D3" s="9"/>
      <c r="E3" s="9"/>
      <c r="F3" s="9"/>
      <c r="G3" s="9"/>
      <c r="H3" s="9">
        <f t="shared" si="0"/>
        <v>0</v>
      </c>
    </row>
    <row r="4" spans="1:8" s="5" customFormat="1" ht="15">
      <c r="A4" s="6" t="s">
        <v>13</v>
      </c>
      <c r="B4" s="7" t="s">
        <v>14</v>
      </c>
      <c r="C4" s="8">
        <v>348</v>
      </c>
      <c r="D4" s="9"/>
      <c r="E4" s="9"/>
      <c r="F4" s="9"/>
      <c r="G4" s="9"/>
      <c r="H4" s="9">
        <f t="shared" si="0"/>
        <v>0</v>
      </c>
    </row>
    <row r="5" spans="1:8" s="5" customFormat="1" ht="15">
      <c r="A5" s="6" t="s">
        <v>15</v>
      </c>
      <c r="B5" s="7" t="s">
        <v>16</v>
      </c>
      <c r="C5" s="8">
        <v>97</v>
      </c>
      <c r="D5" s="9"/>
      <c r="E5" s="9"/>
      <c r="F5" s="9"/>
      <c r="G5" s="9"/>
      <c r="H5" s="9">
        <f t="shared" si="0"/>
        <v>0</v>
      </c>
    </row>
    <row r="6" spans="1:8" s="5" customFormat="1" ht="15">
      <c r="A6" s="6" t="s">
        <v>17</v>
      </c>
      <c r="B6" s="7" t="s">
        <v>18</v>
      </c>
      <c r="C6" s="8">
        <v>936</v>
      </c>
      <c r="D6" s="9"/>
      <c r="E6" s="9"/>
      <c r="F6" s="9"/>
      <c r="G6" s="9"/>
      <c r="H6" s="9">
        <f t="shared" si="0"/>
        <v>0</v>
      </c>
    </row>
    <row r="7" spans="1:8" s="5" customFormat="1" ht="15">
      <c r="A7" s="6" t="s">
        <v>19</v>
      </c>
      <c r="B7" s="7" t="s">
        <v>20</v>
      </c>
      <c r="C7" s="8">
        <v>1238</v>
      </c>
      <c r="D7" s="9"/>
      <c r="E7" s="9"/>
      <c r="F7" s="9"/>
      <c r="G7" s="9"/>
      <c r="H7" s="9">
        <f t="shared" si="0"/>
        <v>0</v>
      </c>
    </row>
    <row r="8" spans="1:8" s="5" customFormat="1" ht="15">
      <c r="A8" s="6" t="s">
        <v>23</v>
      </c>
      <c r="B8" s="7" t="s">
        <v>24</v>
      </c>
      <c r="C8" s="8">
        <v>408</v>
      </c>
      <c r="D8" s="9"/>
      <c r="E8" s="9"/>
      <c r="F8" s="9"/>
      <c r="G8" s="9"/>
      <c r="H8" s="9">
        <f t="shared" si="0"/>
        <v>0</v>
      </c>
    </row>
    <row r="9" spans="1:8" s="5" customFormat="1" ht="15">
      <c r="A9" s="6" t="s">
        <v>25</v>
      </c>
      <c r="B9" s="7" t="s">
        <v>26</v>
      </c>
      <c r="C9" s="8">
        <v>3900</v>
      </c>
      <c r="D9" s="9"/>
      <c r="E9" s="9"/>
      <c r="F9" s="9"/>
      <c r="G9" s="9"/>
      <c r="H9" s="9">
        <f t="shared" si="0"/>
        <v>0</v>
      </c>
    </row>
    <row r="10" spans="1:8" s="5" customFormat="1" ht="15">
      <c r="A10" s="6" t="s">
        <v>27</v>
      </c>
      <c r="B10" s="7" t="s">
        <v>20</v>
      </c>
      <c r="C10" s="8">
        <v>250</v>
      </c>
      <c r="D10" s="9"/>
      <c r="E10" s="9"/>
      <c r="F10" s="9"/>
      <c r="G10" s="9"/>
      <c r="H10" s="9">
        <f t="shared" si="0"/>
        <v>0</v>
      </c>
    </row>
    <row r="11" spans="1:8" s="5" customFormat="1" ht="15">
      <c r="A11" s="6" t="s">
        <v>28</v>
      </c>
      <c r="B11" s="7" t="s">
        <v>11</v>
      </c>
      <c r="C11" s="8">
        <v>285</v>
      </c>
      <c r="D11" s="9"/>
      <c r="E11" s="9"/>
      <c r="F11" s="9"/>
      <c r="G11" s="9"/>
      <c r="H11" s="9">
        <f t="shared" si="0"/>
        <v>0</v>
      </c>
    </row>
    <row r="12" spans="1:8" s="5" customFormat="1" ht="15">
      <c r="A12" s="6" t="s">
        <v>29</v>
      </c>
      <c r="B12" s="7" t="s">
        <v>20</v>
      </c>
      <c r="C12" s="8">
        <v>557</v>
      </c>
      <c r="D12" s="9"/>
      <c r="E12" s="9"/>
      <c r="F12" s="9"/>
      <c r="G12" s="9"/>
      <c r="H12" s="9">
        <f t="shared" si="0"/>
        <v>0</v>
      </c>
    </row>
    <row r="13" spans="1:8" s="5" customFormat="1" ht="15">
      <c r="A13" s="6" t="s">
        <v>34</v>
      </c>
      <c r="B13" s="7" t="s">
        <v>35</v>
      </c>
      <c r="C13" s="8">
        <v>115</v>
      </c>
      <c r="D13" s="9"/>
      <c r="E13" s="9"/>
      <c r="F13" s="9"/>
      <c r="G13" s="9"/>
      <c r="H13" s="9">
        <f t="shared" si="0"/>
        <v>0</v>
      </c>
    </row>
    <row r="14" spans="1:8" s="5" customFormat="1" ht="15">
      <c r="A14" s="6" t="s">
        <v>38</v>
      </c>
      <c r="B14" s="7" t="s">
        <v>9</v>
      </c>
      <c r="C14" s="8">
        <v>506</v>
      </c>
      <c r="D14" s="9"/>
      <c r="E14" s="9"/>
      <c r="F14" s="9"/>
      <c r="G14" s="9"/>
      <c r="H14" s="9">
        <f t="shared" si="0"/>
        <v>0</v>
      </c>
    </row>
    <row r="15" spans="1:8" s="5" customFormat="1" ht="15">
      <c r="A15" s="6" t="s">
        <v>39</v>
      </c>
      <c r="B15" s="7" t="s">
        <v>20</v>
      </c>
      <c r="C15" s="8">
        <v>560</v>
      </c>
      <c r="D15" s="9"/>
      <c r="E15" s="9"/>
      <c r="F15" s="9"/>
      <c r="G15" s="9"/>
      <c r="H15" s="9">
        <f t="shared" si="0"/>
        <v>0</v>
      </c>
    </row>
    <row r="16" spans="1:8" s="5" customFormat="1" ht="15">
      <c r="A16" s="6" t="s">
        <v>40</v>
      </c>
      <c r="B16" s="7" t="s">
        <v>35</v>
      </c>
      <c r="C16" s="8">
        <v>678</v>
      </c>
      <c r="D16" s="9"/>
      <c r="E16" s="9"/>
      <c r="F16" s="9"/>
      <c r="G16" s="9"/>
      <c r="H16" s="9">
        <f t="shared" si="0"/>
        <v>0</v>
      </c>
    </row>
    <row r="17" spans="1:8" s="5" customFormat="1" ht="15">
      <c r="A17" s="6" t="s">
        <v>41</v>
      </c>
      <c r="B17" s="7" t="s">
        <v>20</v>
      </c>
      <c r="C17" s="8">
        <v>177</v>
      </c>
      <c r="D17" s="9"/>
      <c r="E17" s="9"/>
      <c r="F17" s="9"/>
      <c r="G17" s="9"/>
      <c r="H17" s="9">
        <f t="shared" si="0"/>
        <v>0</v>
      </c>
    </row>
    <row r="18" spans="1:8" s="5" customFormat="1" ht="15">
      <c r="A18" s="6" t="s">
        <v>42</v>
      </c>
      <c r="B18" s="7" t="s">
        <v>9</v>
      </c>
      <c r="C18" s="8">
        <v>716</v>
      </c>
      <c r="D18" s="9"/>
      <c r="E18" s="9"/>
      <c r="F18" s="9"/>
      <c r="G18" s="9"/>
      <c r="H18" s="9">
        <f t="shared" si="0"/>
        <v>0</v>
      </c>
    </row>
    <row r="19" spans="1:8" s="5" customFormat="1" ht="15">
      <c r="A19" s="6" t="s">
        <v>43</v>
      </c>
      <c r="B19" s="7" t="s">
        <v>14</v>
      </c>
      <c r="C19" s="8">
        <v>79</v>
      </c>
      <c r="D19" s="9"/>
      <c r="E19" s="9"/>
      <c r="F19" s="9"/>
      <c r="G19" s="9"/>
      <c r="H19" s="9">
        <f t="shared" si="0"/>
        <v>0</v>
      </c>
    </row>
    <row r="20" spans="1:8" s="5" customFormat="1" ht="15">
      <c r="A20" s="6" t="s">
        <v>48</v>
      </c>
      <c r="B20" s="7" t="s">
        <v>49</v>
      </c>
      <c r="C20" s="8">
        <v>274</v>
      </c>
      <c r="D20" s="9"/>
      <c r="E20" s="9"/>
      <c r="F20" s="9"/>
      <c r="G20" s="9"/>
      <c r="H20" s="9">
        <f t="shared" si="0"/>
        <v>0</v>
      </c>
    </row>
    <row r="21" spans="1:8" s="5" customFormat="1" ht="15">
      <c r="A21" s="6" t="s">
        <v>50</v>
      </c>
      <c r="B21" s="7" t="s">
        <v>18</v>
      </c>
      <c r="C21" s="8">
        <v>169</v>
      </c>
      <c r="D21" s="9"/>
      <c r="E21" s="9"/>
      <c r="F21" s="9"/>
      <c r="G21" s="9"/>
      <c r="H21" s="9">
        <f t="shared" si="0"/>
        <v>0</v>
      </c>
    </row>
    <row r="22" spans="1:8" s="5" customFormat="1" ht="15">
      <c r="A22" s="6" t="s">
        <v>51</v>
      </c>
      <c r="B22" s="7" t="s">
        <v>14</v>
      </c>
      <c r="C22" s="8">
        <v>192</v>
      </c>
      <c r="D22" s="9"/>
      <c r="E22" s="9"/>
      <c r="F22" s="9"/>
      <c r="G22" s="9"/>
      <c r="H22" s="9">
        <f t="shared" si="0"/>
        <v>0</v>
      </c>
    </row>
    <row r="23" spans="1:8" s="5" customFormat="1" ht="15">
      <c r="A23" s="6" t="s">
        <v>52</v>
      </c>
      <c r="B23" s="7" t="s">
        <v>14</v>
      </c>
      <c r="C23" s="8">
        <v>443</v>
      </c>
      <c r="D23" s="9"/>
      <c r="E23" s="9"/>
      <c r="F23" s="9"/>
      <c r="G23" s="9"/>
      <c r="H23" s="9">
        <f t="shared" si="0"/>
        <v>0</v>
      </c>
    </row>
    <row r="24" spans="1:8" s="5" customFormat="1" ht="15">
      <c r="A24" s="6" t="s">
        <v>55</v>
      </c>
      <c r="B24" s="7" t="s">
        <v>56</v>
      </c>
      <c r="C24" s="8">
        <v>243</v>
      </c>
      <c r="D24" s="9"/>
      <c r="E24" s="9"/>
      <c r="F24" s="9"/>
      <c r="G24" s="9">
        <v>1000000</v>
      </c>
      <c r="H24" s="9">
        <f t="shared" si="0"/>
        <v>4115.22633744856</v>
      </c>
    </row>
    <row r="25" spans="1:8" s="5" customFormat="1" ht="15">
      <c r="A25" s="6" t="s">
        <v>57</v>
      </c>
      <c r="B25" s="7" t="s">
        <v>20</v>
      </c>
      <c r="C25" s="8">
        <f>180+29</f>
        <v>209</v>
      </c>
      <c r="D25" s="9"/>
      <c r="E25" s="9"/>
      <c r="F25" s="9"/>
      <c r="G25" s="9"/>
      <c r="H25" s="9">
        <f t="shared" si="0"/>
        <v>0</v>
      </c>
    </row>
    <row r="26" spans="1:8" s="5" customFormat="1" ht="15">
      <c r="A26" s="6" t="s">
        <v>60</v>
      </c>
      <c r="B26" s="7" t="s">
        <v>33</v>
      </c>
      <c r="C26" s="8">
        <v>229</v>
      </c>
      <c r="D26" s="9"/>
      <c r="E26" s="9"/>
      <c r="F26" s="9"/>
      <c r="G26" s="9">
        <v>196736</v>
      </c>
      <c r="H26" s="9">
        <f t="shared" si="0"/>
        <v>859.1091703056769</v>
      </c>
    </row>
    <row r="27" spans="1:8" s="5" customFormat="1" ht="15">
      <c r="A27" s="6" t="s">
        <v>62</v>
      </c>
      <c r="B27" s="7" t="s">
        <v>16</v>
      </c>
      <c r="C27" s="8">
        <v>146</v>
      </c>
      <c r="D27" s="9"/>
      <c r="E27" s="9"/>
      <c r="F27" s="9"/>
      <c r="G27" s="9"/>
      <c r="H27" s="9">
        <f t="shared" si="0"/>
        <v>0</v>
      </c>
    </row>
    <row r="28" spans="1:8" s="5" customFormat="1" ht="15">
      <c r="A28" s="6" t="s">
        <v>65</v>
      </c>
      <c r="B28" s="7" t="s">
        <v>33</v>
      </c>
      <c r="C28" s="8">
        <v>1147</v>
      </c>
      <c r="D28" s="9"/>
      <c r="E28" s="9"/>
      <c r="F28" s="9"/>
      <c r="G28" s="9"/>
      <c r="H28" s="9">
        <f t="shared" si="0"/>
        <v>0</v>
      </c>
    </row>
    <row r="29" spans="1:8" s="5" customFormat="1" ht="15">
      <c r="A29" s="6" t="s">
        <v>66</v>
      </c>
      <c r="B29" s="7" t="s">
        <v>14</v>
      </c>
      <c r="C29" s="8">
        <v>873</v>
      </c>
      <c r="D29" s="9"/>
      <c r="E29" s="9"/>
      <c r="F29" s="9"/>
      <c r="G29" s="9"/>
      <c r="H29" s="9">
        <f t="shared" si="0"/>
        <v>0</v>
      </c>
    </row>
    <row r="30" spans="1:8" s="5" customFormat="1" ht="15">
      <c r="A30" s="6" t="s">
        <v>67</v>
      </c>
      <c r="B30" s="7" t="s">
        <v>33</v>
      </c>
      <c r="C30" s="8">
        <v>76</v>
      </c>
      <c r="D30" s="9"/>
      <c r="E30" s="9"/>
      <c r="F30" s="9"/>
      <c r="G30" s="9"/>
      <c r="H30" s="9">
        <f t="shared" si="0"/>
        <v>0</v>
      </c>
    </row>
    <row r="31" spans="1:8" s="5" customFormat="1" ht="15">
      <c r="A31" s="6" t="s">
        <v>68</v>
      </c>
      <c r="B31" s="7" t="s">
        <v>47</v>
      </c>
      <c r="C31" s="8">
        <v>407</v>
      </c>
      <c r="D31" s="9"/>
      <c r="E31" s="9"/>
      <c r="F31" s="9"/>
      <c r="G31" s="9"/>
      <c r="H31" s="9">
        <f t="shared" si="0"/>
        <v>0</v>
      </c>
    </row>
    <row r="32" spans="1:8" s="5" customFormat="1" ht="15">
      <c r="A32" s="6" t="s">
        <v>69</v>
      </c>
      <c r="B32" s="7" t="s">
        <v>70</v>
      </c>
      <c r="C32" s="8">
        <v>408</v>
      </c>
      <c r="D32" s="9"/>
      <c r="E32" s="9"/>
      <c r="F32" s="9"/>
      <c r="G32" s="9"/>
      <c r="H32" s="9">
        <f t="shared" si="0"/>
        <v>0</v>
      </c>
    </row>
    <row r="33" spans="1:8" s="5" customFormat="1" ht="15">
      <c r="A33" s="6" t="s">
        <v>73</v>
      </c>
      <c r="B33" s="7" t="s">
        <v>26</v>
      </c>
      <c r="C33" s="8">
        <v>249</v>
      </c>
      <c r="D33" s="9"/>
      <c r="E33" s="9"/>
      <c r="F33" s="9"/>
      <c r="G33" s="9"/>
      <c r="H33" s="9">
        <f t="shared" si="0"/>
        <v>0</v>
      </c>
    </row>
    <row r="34" spans="1:8" s="5" customFormat="1" ht="15">
      <c r="A34" s="6" t="s">
        <v>75</v>
      </c>
      <c r="B34" s="7" t="s">
        <v>49</v>
      </c>
      <c r="C34" s="8">
        <v>57</v>
      </c>
      <c r="D34" s="9"/>
      <c r="E34" s="9"/>
      <c r="F34" s="9"/>
      <c r="G34" s="9"/>
      <c r="H34" s="9">
        <f aca="true" t="shared" si="1" ref="H34:H65">(G34+F34+E34+D34)/C34</f>
        <v>0</v>
      </c>
    </row>
    <row r="35" spans="1:8" s="5" customFormat="1" ht="15">
      <c r="A35" s="6" t="s">
        <v>76</v>
      </c>
      <c r="B35" s="7" t="s">
        <v>9</v>
      </c>
      <c r="C35" s="8">
        <v>431</v>
      </c>
      <c r="D35" s="9"/>
      <c r="E35" s="9"/>
      <c r="F35" s="9"/>
      <c r="G35" s="9"/>
      <c r="H35" s="9">
        <f t="shared" si="1"/>
        <v>0</v>
      </c>
    </row>
    <row r="36" spans="1:8" s="5" customFormat="1" ht="15">
      <c r="A36" s="6" t="s">
        <v>77</v>
      </c>
      <c r="B36" s="7" t="s">
        <v>56</v>
      </c>
      <c r="C36" s="8">
        <v>332</v>
      </c>
      <c r="D36" s="9"/>
      <c r="E36" s="9"/>
      <c r="F36" s="9"/>
      <c r="G36" s="9">
        <v>1389490</v>
      </c>
      <c r="H36" s="9">
        <f t="shared" si="1"/>
        <v>4185.210843373494</v>
      </c>
    </row>
    <row r="37" spans="1:8" s="5" customFormat="1" ht="15">
      <c r="A37" s="6" t="s">
        <v>80</v>
      </c>
      <c r="B37" s="7" t="s">
        <v>56</v>
      </c>
      <c r="C37" s="8">
        <v>510</v>
      </c>
      <c r="D37" s="9"/>
      <c r="E37" s="9"/>
      <c r="F37" s="9"/>
      <c r="G37" s="9"/>
      <c r="H37" s="9">
        <f t="shared" si="1"/>
        <v>0</v>
      </c>
    </row>
    <row r="38" spans="1:8" s="5" customFormat="1" ht="15">
      <c r="A38" s="6" t="s">
        <v>81</v>
      </c>
      <c r="B38" s="7" t="s">
        <v>45</v>
      </c>
      <c r="C38" s="8">
        <v>1</v>
      </c>
      <c r="D38" s="9"/>
      <c r="E38" s="9"/>
      <c r="F38" s="9"/>
      <c r="G38" s="9"/>
      <c r="H38" s="9">
        <f t="shared" si="1"/>
        <v>0</v>
      </c>
    </row>
    <row r="39" spans="1:8" s="5" customFormat="1" ht="15">
      <c r="A39" s="6" t="s">
        <v>82</v>
      </c>
      <c r="B39" s="7" t="s">
        <v>20</v>
      </c>
      <c r="C39" s="8">
        <v>2361</v>
      </c>
      <c r="D39" s="9"/>
      <c r="E39" s="9"/>
      <c r="F39" s="9">
        <v>1339053</v>
      </c>
      <c r="G39" s="9"/>
      <c r="H39" s="9">
        <f t="shared" si="1"/>
        <v>567.1550190597204</v>
      </c>
    </row>
    <row r="40" spans="1:8" s="5" customFormat="1" ht="15">
      <c r="A40" s="6" t="s">
        <v>83</v>
      </c>
      <c r="B40" s="7" t="s">
        <v>84</v>
      </c>
      <c r="C40" s="8">
        <v>1447</v>
      </c>
      <c r="D40" s="9"/>
      <c r="E40" s="9"/>
      <c r="F40" s="9"/>
      <c r="G40" s="9"/>
      <c r="H40" s="9">
        <f t="shared" si="1"/>
        <v>0</v>
      </c>
    </row>
    <row r="41" spans="1:8" s="5" customFormat="1" ht="15">
      <c r="A41" s="6" t="s">
        <v>85</v>
      </c>
      <c r="B41" s="7" t="s">
        <v>22</v>
      </c>
      <c r="C41" s="8">
        <v>1938</v>
      </c>
      <c r="D41" s="9"/>
      <c r="E41" s="9"/>
      <c r="F41" s="9">
        <v>957656</v>
      </c>
      <c r="G41" s="9"/>
      <c r="H41" s="9">
        <f t="shared" si="1"/>
        <v>494.14654282765736</v>
      </c>
    </row>
    <row r="42" spans="1:8" s="5" customFormat="1" ht="15">
      <c r="A42" s="6" t="s">
        <v>86</v>
      </c>
      <c r="B42" s="7" t="s">
        <v>20</v>
      </c>
      <c r="C42" s="8">
        <v>104</v>
      </c>
      <c r="D42" s="9"/>
      <c r="E42" s="9"/>
      <c r="F42" s="9"/>
      <c r="G42" s="9"/>
      <c r="H42" s="9">
        <f t="shared" si="1"/>
        <v>0</v>
      </c>
    </row>
    <row r="43" spans="1:8" s="5" customFormat="1" ht="15">
      <c r="A43" s="6" t="s">
        <v>87</v>
      </c>
      <c r="B43" s="7" t="s">
        <v>84</v>
      </c>
      <c r="C43" s="8">
        <v>101</v>
      </c>
      <c r="D43" s="9"/>
      <c r="E43" s="9"/>
      <c r="F43" s="9"/>
      <c r="G43" s="9"/>
      <c r="H43" s="9">
        <f t="shared" si="1"/>
        <v>0</v>
      </c>
    </row>
    <row r="44" spans="1:8" s="5" customFormat="1" ht="15">
      <c r="A44" s="6" t="s">
        <v>88</v>
      </c>
      <c r="B44" s="7" t="s">
        <v>24</v>
      </c>
      <c r="C44" s="8">
        <v>720</v>
      </c>
      <c r="D44" s="9"/>
      <c r="E44" s="9"/>
      <c r="F44" s="9"/>
      <c r="G44" s="9"/>
      <c r="H44" s="9">
        <f t="shared" si="1"/>
        <v>0</v>
      </c>
    </row>
    <row r="45" spans="1:8" s="5" customFormat="1" ht="15">
      <c r="A45" s="6" t="s">
        <v>89</v>
      </c>
      <c r="B45" s="7" t="s">
        <v>14</v>
      </c>
      <c r="C45" s="8">
        <v>274</v>
      </c>
      <c r="D45" s="9"/>
      <c r="E45" s="9"/>
      <c r="F45" s="9"/>
      <c r="G45" s="9"/>
      <c r="H45" s="9">
        <f t="shared" si="1"/>
        <v>0</v>
      </c>
    </row>
    <row r="46" spans="1:8" s="5" customFormat="1" ht="15">
      <c r="A46" s="6" t="s">
        <v>90</v>
      </c>
      <c r="B46" s="7" t="s">
        <v>37</v>
      </c>
      <c r="C46" s="8">
        <v>351</v>
      </c>
      <c r="D46" s="9"/>
      <c r="E46" s="9"/>
      <c r="F46" s="9"/>
      <c r="G46" s="9"/>
      <c r="H46" s="9">
        <f t="shared" si="1"/>
        <v>0</v>
      </c>
    </row>
    <row r="47" spans="1:8" s="5" customFormat="1" ht="15">
      <c r="A47" s="6" t="s">
        <v>91</v>
      </c>
      <c r="B47" s="7" t="s">
        <v>18</v>
      </c>
      <c r="C47" s="8">
        <v>408</v>
      </c>
      <c r="D47" s="9"/>
      <c r="E47" s="9"/>
      <c r="F47" s="9"/>
      <c r="G47" s="9"/>
      <c r="H47" s="9">
        <f t="shared" si="1"/>
        <v>0</v>
      </c>
    </row>
    <row r="48" spans="1:8" s="5" customFormat="1" ht="15">
      <c r="A48" s="6" t="s">
        <v>92</v>
      </c>
      <c r="B48" s="7" t="s">
        <v>18</v>
      </c>
      <c r="C48" s="8">
        <v>2591</v>
      </c>
      <c r="D48" s="9"/>
      <c r="E48" s="9"/>
      <c r="F48" s="9">
        <v>698033</v>
      </c>
      <c r="G48" s="9"/>
      <c r="H48" s="9">
        <f t="shared" si="1"/>
        <v>269.4067927441142</v>
      </c>
    </row>
    <row r="49" spans="1:8" s="5" customFormat="1" ht="15">
      <c r="A49" s="6" t="s">
        <v>93</v>
      </c>
      <c r="B49" s="7" t="s">
        <v>70</v>
      </c>
      <c r="C49" s="8">
        <v>807</v>
      </c>
      <c r="D49" s="9"/>
      <c r="E49" s="9"/>
      <c r="F49" s="9"/>
      <c r="G49" s="9"/>
      <c r="H49" s="9">
        <f t="shared" si="1"/>
        <v>0</v>
      </c>
    </row>
    <row r="50" spans="1:8" s="5" customFormat="1" ht="15">
      <c r="A50" s="6" t="s">
        <v>95</v>
      </c>
      <c r="B50" s="7" t="s">
        <v>96</v>
      </c>
      <c r="C50" s="8">
        <v>3249</v>
      </c>
      <c r="D50" s="9"/>
      <c r="E50" s="9"/>
      <c r="F50" s="9"/>
      <c r="G50" s="9"/>
      <c r="H50" s="9">
        <f t="shared" si="1"/>
        <v>0</v>
      </c>
    </row>
    <row r="51" spans="1:8" s="5" customFormat="1" ht="15">
      <c r="A51" s="6" t="s">
        <v>98</v>
      </c>
      <c r="B51" s="7" t="s">
        <v>47</v>
      </c>
      <c r="C51" s="8">
        <v>165</v>
      </c>
      <c r="D51" s="9"/>
      <c r="E51" s="9"/>
      <c r="F51" s="9"/>
      <c r="G51" s="9"/>
      <c r="H51" s="9">
        <f t="shared" si="1"/>
        <v>0</v>
      </c>
    </row>
    <row r="52" spans="1:8" s="5" customFormat="1" ht="15">
      <c r="A52" s="6" t="s">
        <v>105</v>
      </c>
      <c r="B52" s="7" t="s">
        <v>14</v>
      </c>
      <c r="C52" s="8">
        <v>59</v>
      </c>
      <c r="D52" s="9"/>
      <c r="E52" s="9"/>
      <c r="F52" s="9"/>
      <c r="G52" s="9"/>
      <c r="H52" s="9">
        <f t="shared" si="1"/>
        <v>0</v>
      </c>
    </row>
    <row r="53" spans="1:8" s="5" customFormat="1" ht="15">
      <c r="A53" s="6" t="s">
        <v>107</v>
      </c>
      <c r="B53" s="7" t="s">
        <v>79</v>
      </c>
      <c r="C53" s="8">
        <v>235</v>
      </c>
      <c r="D53" s="9"/>
      <c r="E53" s="9"/>
      <c r="F53" s="9"/>
      <c r="G53" s="9"/>
      <c r="H53" s="9">
        <f t="shared" si="1"/>
        <v>0</v>
      </c>
    </row>
    <row r="54" spans="1:8" s="5" customFormat="1" ht="15">
      <c r="A54" s="6" t="s">
        <v>110</v>
      </c>
      <c r="B54" s="7" t="s">
        <v>14</v>
      </c>
      <c r="C54" s="8">
        <v>1726</v>
      </c>
      <c r="D54" s="9"/>
      <c r="E54" s="9"/>
      <c r="F54" s="9"/>
      <c r="G54" s="9"/>
      <c r="H54" s="9">
        <f t="shared" si="1"/>
        <v>0</v>
      </c>
    </row>
    <row r="55" spans="1:8" s="5" customFormat="1" ht="15">
      <c r="A55" s="6" t="s">
        <v>35</v>
      </c>
      <c r="B55" s="7" t="s">
        <v>35</v>
      </c>
      <c r="C55" s="8">
        <v>15804</v>
      </c>
      <c r="D55" s="9"/>
      <c r="E55" s="9"/>
      <c r="F55" s="9"/>
      <c r="G55" s="9"/>
      <c r="H55" s="9">
        <f t="shared" si="1"/>
        <v>0</v>
      </c>
    </row>
    <row r="56" spans="1:8" s="5" customFormat="1" ht="15">
      <c r="A56" s="6" t="s">
        <v>112</v>
      </c>
      <c r="B56" s="7" t="s">
        <v>14</v>
      </c>
      <c r="C56" s="8">
        <v>423</v>
      </c>
      <c r="D56" s="9"/>
      <c r="E56" s="9"/>
      <c r="F56" s="9"/>
      <c r="G56" s="9"/>
      <c r="H56" s="9">
        <f t="shared" si="1"/>
        <v>0</v>
      </c>
    </row>
    <row r="57" spans="1:8" s="5" customFormat="1" ht="15">
      <c r="A57" s="6" t="s">
        <v>113</v>
      </c>
      <c r="B57" s="7" t="s">
        <v>9</v>
      </c>
      <c r="C57" s="8">
        <v>1465</v>
      </c>
      <c r="D57" s="9"/>
      <c r="E57" s="9"/>
      <c r="F57" s="9"/>
      <c r="G57" s="9"/>
      <c r="H57" s="9">
        <f t="shared" si="1"/>
        <v>0</v>
      </c>
    </row>
    <row r="58" spans="1:8" s="5" customFormat="1" ht="15">
      <c r="A58" s="6" t="s">
        <v>114</v>
      </c>
      <c r="B58" s="7" t="s">
        <v>70</v>
      </c>
      <c r="C58" s="8">
        <v>1161</v>
      </c>
      <c r="D58" s="9"/>
      <c r="E58" s="9"/>
      <c r="F58" s="9"/>
      <c r="G58" s="9"/>
      <c r="H58" s="9">
        <f t="shared" si="1"/>
        <v>0</v>
      </c>
    </row>
    <row r="59" spans="1:8" s="5" customFormat="1" ht="15">
      <c r="A59" s="6" t="s">
        <v>115</v>
      </c>
      <c r="B59" s="7" t="s">
        <v>16</v>
      </c>
      <c r="C59" s="8">
        <v>244</v>
      </c>
      <c r="D59" s="9"/>
      <c r="E59" s="9"/>
      <c r="F59" s="9"/>
      <c r="G59" s="9">
        <v>240809</v>
      </c>
      <c r="H59" s="9">
        <f t="shared" si="1"/>
        <v>986.922131147541</v>
      </c>
    </row>
    <row r="60" spans="1:8" s="5" customFormat="1" ht="15">
      <c r="A60" s="6" t="s">
        <v>116</v>
      </c>
      <c r="B60" s="7" t="s">
        <v>117</v>
      </c>
      <c r="C60" s="8">
        <v>304</v>
      </c>
      <c r="D60" s="9"/>
      <c r="E60" s="9"/>
      <c r="F60" s="9"/>
      <c r="G60" s="9"/>
      <c r="H60" s="9">
        <f t="shared" si="1"/>
        <v>0</v>
      </c>
    </row>
    <row r="61" spans="1:8" s="5" customFormat="1" ht="15">
      <c r="A61" s="6" t="s">
        <v>122</v>
      </c>
      <c r="B61" s="7" t="s">
        <v>84</v>
      </c>
      <c r="C61" s="8">
        <v>18</v>
      </c>
      <c r="D61" s="9"/>
      <c r="E61" s="9"/>
      <c r="F61" s="9"/>
      <c r="G61" s="9"/>
      <c r="H61" s="9">
        <f t="shared" si="1"/>
        <v>0</v>
      </c>
    </row>
    <row r="62" spans="1:8" s="5" customFormat="1" ht="15">
      <c r="A62" s="6" t="s">
        <v>123</v>
      </c>
      <c r="B62" s="7" t="s">
        <v>16</v>
      </c>
      <c r="C62" s="8">
        <v>261</v>
      </c>
      <c r="D62" s="9"/>
      <c r="E62" s="9"/>
      <c r="F62" s="9"/>
      <c r="G62" s="9"/>
      <c r="H62" s="9">
        <f t="shared" si="1"/>
        <v>0</v>
      </c>
    </row>
    <row r="63" spans="1:8" s="5" customFormat="1" ht="15">
      <c r="A63" s="6" t="s">
        <v>125</v>
      </c>
      <c r="B63" s="7" t="s">
        <v>117</v>
      </c>
      <c r="C63" s="8">
        <v>5250</v>
      </c>
      <c r="D63" s="9"/>
      <c r="E63" s="9"/>
      <c r="F63" s="9"/>
      <c r="G63" s="9"/>
      <c r="H63" s="9">
        <f t="shared" si="1"/>
        <v>0</v>
      </c>
    </row>
    <row r="64" spans="1:8" s="5" customFormat="1" ht="15">
      <c r="A64" s="6" t="s">
        <v>127</v>
      </c>
      <c r="B64" s="7" t="s">
        <v>56</v>
      </c>
      <c r="C64" s="10">
        <v>169</v>
      </c>
      <c r="D64" s="9"/>
      <c r="E64" s="9"/>
      <c r="F64" s="9"/>
      <c r="G64" s="9"/>
      <c r="H64" s="9">
        <f t="shared" si="1"/>
        <v>0</v>
      </c>
    </row>
    <row r="65" spans="1:8" s="5" customFormat="1" ht="15">
      <c r="A65" s="6" t="s">
        <v>104</v>
      </c>
      <c r="B65" s="7" t="s">
        <v>14</v>
      </c>
      <c r="C65" s="8">
        <v>9006</v>
      </c>
      <c r="D65" s="9"/>
      <c r="E65" s="9"/>
      <c r="F65" s="9"/>
      <c r="G65" s="9"/>
      <c r="H65" s="9">
        <f t="shared" si="1"/>
        <v>0</v>
      </c>
    </row>
    <row r="66" spans="1:8" s="5" customFormat="1" ht="15">
      <c r="A66" s="6" t="s">
        <v>30</v>
      </c>
      <c r="B66" s="7" t="s">
        <v>18</v>
      </c>
      <c r="C66" s="8">
        <v>49644</v>
      </c>
      <c r="D66" s="9"/>
      <c r="E66" s="9"/>
      <c r="F66" s="9"/>
      <c r="G66" s="9"/>
      <c r="H66" s="9">
        <f aca="true" t="shared" si="2" ref="H66:H97">(G66+F66+E66+D66)/C66</f>
        <v>0</v>
      </c>
    </row>
    <row r="67" spans="1:8" s="5" customFormat="1" ht="15">
      <c r="A67" s="6" t="s">
        <v>31</v>
      </c>
      <c r="B67" s="7" t="s">
        <v>11</v>
      </c>
      <c r="C67" s="8">
        <v>53011</v>
      </c>
      <c r="D67" s="9"/>
      <c r="E67" s="9"/>
      <c r="F67" s="9"/>
      <c r="G67" s="9"/>
      <c r="H67" s="9">
        <f t="shared" si="2"/>
        <v>0</v>
      </c>
    </row>
    <row r="68" spans="1:8" s="5" customFormat="1" ht="15">
      <c r="A68" s="6" t="s">
        <v>109</v>
      </c>
      <c r="B68" s="7" t="s">
        <v>45</v>
      </c>
      <c r="C68" s="8">
        <v>449</v>
      </c>
      <c r="D68" s="9"/>
      <c r="E68" s="9"/>
      <c r="F68" s="9"/>
      <c r="G68" s="9"/>
      <c r="H68" s="9">
        <f t="shared" si="2"/>
        <v>0</v>
      </c>
    </row>
    <row r="69" spans="1:8" s="5" customFormat="1" ht="15">
      <c r="A69" s="6" t="s">
        <v>58</v>
      </c>
      <c r="B69" s="7" t="s">
        <v>59</v>
      </c>
      <c r="C69" s="8">
        <v>20238</v>
      </c>
      <c r="D69" s="9"/>
      <c r="E69" s="9"/>
      <c r="F69" s="9"/>
      <c r="G69" s="9"/>
      <c r="H69" s="9">
        <f t="shared" si="2"/>
        <v>0</v>
      </c>
    </row>
    <row r="70" spans="1:8" s="5" customFormat="1" ht="15">
      <c r="A70" s="6" t="s">
        <v>124</v>
      </c>
      <c r="B70" s="7" t="s">
        <v>33</v>
      </c>
      <c r="C70" s="8">
        <v>3548</v>
      </c>
      <c r="D70" s="9"/>
      <c r="E70" s="9"/>
      <c r="F70" s="9"/>
      <c r="G70" s="9"/>
      <c r="H70" s="9">
        <f t="shared" si="2"/>
        <v>0</v>
      </c>
    </row>
    <row r="71" spans="1:8" s="5" customFormat="1" ht="15">
      <c r="A71" s="6" t="s">
        <v>108</v>
      </c>
      <c r="B71" s="7" t="s">
        <v>16</v>
      </c>
      <c r="C71" s="8">
        <v>18708</v>
      </c>
      <c r="D71" s="9"/>
      <c r="E71" s="9"/>
      <c r="F71" s="9"/>
      <c r="G71" s="9"/>
      <c r="H71" s="9">
        <f t="shared" si="2"/>
        <v>0</v>
      </c>
    </row>
    <row r="72" spans="1:8" s="5" customFormat="1" ht="15">
      <c r="A72" s="6" t="s">
        <v>119</v>
      </c>
      <c r="B72" s="7" t="s">
        <v>49</v>
      </c>
      <c r="C72" s="8">
        <v>3172</v>
      </c>
      <c r="D72" s="9"/>
      <c r="E72" s="9"/>
      <c r="F72" s="9"/>
      <c r="G72" s="9"/>
      <c r="H72" s="9">
        <f t="shared" si="2"/>
        <v>0</v>
      </c>
    </row>
    <row r="73" spans="1:8" s="5" customFormat="1" ht="15">
      <c r="A73" s="6" t="s">
        <v>63</v>
      </c>
      <c r="B73" s="7" t="s">
        <v>16</v>
      </c>
      <c r="C73" s="8">
        <v>11808</v>
      </c>
      <c r="D73" s="9"/>
      <c r="E73" s="9"/>
      <c r="F73" s="9"/>
      <c r="G73" s="9"/>
      <c r="H73" s="9">
        <f t="shared" si="2"/>
        <v>0</v>
      </c>
    </row>
    <row r="74" spans="1:8" s="5" customFormat="1" ht="15">
      <c r="A74" s="6" t="s">
        <v>11</v>
      </c>
      <c r="B74" s="7" t="s">
        <v>79</v>
      </c>
      <c r="C74" s="8">
        <v>27204</v>
      </c>
      <c r="D74" s="9"/>
      <c r="E74" s="9"/>
      <c r="F74" s="9"/>
      <c r="G74" s="9"/>
      <c r="H74" s="9">
        <f t="shared" si="2"/>
        <v>0</v>
      </c>
    </row>
    <row r="75" spans="1:8" s="5" customFormat="1" ht="15">
      <c r="A75" s="6" t="s">
        <v>71</v>
      </c>
      <c r="B75" s="7" t="s">
        <v>72</v>
      </c>
      <c r="C75" s="8">
        <v>8647</v>
      </c>
      <c r="D75" s="9"/>
      <c r="E75" s="9"/>
      <c r="F75" s="9"/>
      <c r="G75" s="9"/>
      <c r="H75" s="9">
        <f t="shared" si="2"/>
        <v>0</v>
      </c>
    </row>
    <row r="76" spans="1:8" s="5" customFormat="1" ht="15">
      <c r="A76" s="6" t="s">
        <v>53</v>
      </c>
      <c r="B76" s="7" t="s">
        <v>22</v>
      </c>
      <c r="C76" s="8">
        <v>11507</v>
      </c>
      <c r="D76" s="9"/>
      <c r="E76" s="9"/>
      <c r="F76" s="9">
        <v>1492000</v>
      </c>
      <c r="G76" s="9">
        <v>1500000</v>
      </c>
      <c r="H76" s="9">
        <f t="shared" si="2"/>
        <v>260.0156426522986</v>
      </c>
    </row>
    <row r="77" spans="1:8" s="5" customFormat="1" ht="15">
      <c r="A77" s="6" t="s">
        <v>46</v>
      </c>
      <c r="B77" s="7" t="s">
        <v>47</v>
      </c>
      <c r="C77" s="8">
        <v>964</v>
      </c>
      <c r="D77" s="9"/>
      <c r="E77" s="9"/>
      <c r="F77" s="9"/>
      <c r="G77" s="9"/>
      <c r="H77" s="9">
        <f t="shared" si="2"/>
        <v>0</v>
      </c>
    </row>
    <row r="78" spans="1:8" s="5" customFormat="1" ht="15">
      <c r="A78" s="6" t="s">
        <v>120</v>
      </c>
      <c r="B78" s="7" t="s">
        <v>56</v>
      </c>
      <c r="C78" s="8">
        <v>5776</v>
      </c>
      <c r="D78" s="9"/>
      <c r="E78" s="9"/>
      <c r="F78" s="9"/>
      <c r="G78" s="9">
        <v>1500000</v>
      </c>
      <c r="H78" s="9">
        <f t="shared" si="2"/>
        <v>259.69529085872574</v>
      </c>
    </row>
    <row r="79" spans="1:8" s="5" customFormat="1" ht="15">
      <c r="A79" s="6" t="s">
        <v>36</v>
      </c>
      <c r="B79" s="7" t="s">
        <v>37</v>
      </c>
      <c r="C79" s="8">
        <v>8835</v>
      </c>
      <c r="D79" s="9"/>
      <c r="E79" s="9"/>
      <c r="F79" s="9"/>
      <c r="G79" s="9"/>
      <c r="H79" s="9">
        <f t="shared" si="2"/>
        <v>0</v>
      </c>
    </row>
    <row r="80" spans="1:8" s="5" customFormat="1" ht="15">
      <c r="A80" s="6" t="s">
        <v>99</v>
      </c>
      <c r="B80" s="7" t="s">
        <v>11</v>
      </c>
      <c r="C80" s="8">
        <v>1153</v>
      </c>
      <c r="D80" s="9"/>
      <c r="E80" s="9"/>
      <c r="F80" s="9"/>
      <c r="G80" s="9"/>
      <c r="H80" s="9">
        <f t="shared" si="2"/>
        <v>0</v>
      </c>
    </row>
    <row r="81" spans="1:8" s="5" customFormat="1" ht="15">
      <c r="A81" s="6" t="s">
        <v>54</v>
      </c>
      <c r="B81" s="7" t="s">
        <v>18</v>
      </c>
      <c r="C81" s="8">
        <v>2255</v>
      </c>
      <c r="D81" s="9"/>
      <c r="E81" s="9"/>
      <c r="F81" s="9"/>
      <c r="G81" s="9"/>
      <c r="H81" s="9">
        <f t="shared" si="2"/>
        <v>0</v>
      </c>
    </row>
    <row r="82" spans="1:8" s="5" customFormat="1" ht="15">
      <c r="A82" s="6" t="s">
        <v>8</v>
      </c>
      <c r="B82" s="7" t="s">
        <v>9</v>
      </c>
      <c r="C82" s="8">
        <v>1818</v>
      </c>
      <c r="D82" s="9"/>
      <c r="E82" s="9"/>
      <c r="F82" s="9"/>
      <c r="G82" s="9"/>
      <c r="H82" s="9">
        <f t="shared" si="2"/>
        <v>0</v>
      </c>
    </row>
    <row r="83" spans="1:8" s="5" customFormat="1" ht="15">
      <c r="A83" s="6" t="s">
        <v>126</v>
      </c>
      <c r="B83" s="7" t="s">
        <v>59</v>
      </c>
      <c r="C83" s="8">
        <v>1347</v>
      </c>
      <c r="D83" s="9"/>
      <c r="E83" s="9"/>
      <c r="F83" s="9"/>
      <c r="G83" s="9"/>
      <c r="H83" s="9">
        <f t="shared" si="2"/>
        <v>0</v>
      </c>
    </row>
    <row r="84" spans="1:8" s="5" customFormat="1" ht="15">
      <c r="A84" s="6" t="s">
        <v>106</v>
      </c>
      <c r="B84" s="7" t="s">
        <v>47</v>
      </c>
      <c r="C84" s="8">
        <v>9310</v>
      </c>
      <c r="D84" s="9"/>
      <c r="E84" s="9"/>
      <c r="F84" s="9"/>
      <c r="G84" s="9"/>
      <c r="H84" s="9">
        <f t="shared" si="2"/>
        <v>0</v>
      </c>
    </row>
    <row r="85" spans="1:8" s="5" customFormat="1" ht="15">
      <c r="A85" s="6" t="s">
        <v>102</v>
      </c>
      <c r="B85" s="7" t="s">
        <v>37</v>
      </c>
      <c r="C85" s="8">
        <v>5373</v>
      </c>
      <c r="D85" s="9"/>
      <c r="E85" s="9"/>
      <c r="F85" s="9"/>
      <c r="G85" s="9"/>
      <c r="H85" s="9">
        <f t="shared" si="2"/>
        <v>0</v>
      </c>
    </row>
    <row r="86" spans="1:8" s="5" customFormat="1" ht="15">
      <c r="A86" s="6" t="s">
        <v>78</v>
      </c>
      <c r="B86" s="7" t="s">
        <v>47</v>
      </c>
      <c r="C86" s="8">
        <v>6867</v>
      </c>
      <c r="D86" s="9"/>
      <c r="E86" s="9"/>
      <c r="F86" s="9"/>
      <c r="G86" s="9"/>
      <c r="H86" s="9">
        <f t="shared" si="2"/>
        <v>0</v>
      </c>
    </row>
    <row r="87" spans="1:8" s="5" customFormat="1" ht="15">
      <c r="A87" s="6" t="s">
        <v>61</v>
      </c>
      <c r="B87" s="7" t="s">
        <v>45</v>
      </c>
      <c r="C87" s="8">
        <v>2231</v>
      </c>
      <c r="D87" s="9"/>
      <c r="E87" s="9"/>
      <c r="F87" s="9"/>
      <c r="G87" s="9"/>
      <c r="H87" s="9">
        <f t="shared" si="2"/>
        <v>0</v>
      </c>
    </row>
    <row r="88" spans="1:8" s="5" customFormat="1" ht="15">
      <c r="A88" s="6" t="s">
        <v>101</v>
      </c>
      <c r="B88" s="7" t="s">
        <v>24</v>
      </c>
      <c r="C88" s="8">
        <v>1412</v>
      </c>
      <c r="D88" s="9"/>
      <c r="E88" s="9"/>
      <c r="F88" s="9"/>
      <c r="G88" s="9"/>
      <c r="H88" s="9">
        <f t="shared" si="2"/>
        <v>0</v>
      </c>
    </row>
    <row r="89" spans="1:8" s="5" customFormat="1" ht="15">
      <c r="A89" s="6" t="s">
        <v>74</v>
      </c>
      <c r="B89" s="7" t="s">
        <v>9</v>
      </c>
      <c r="C89" s="8">
        <v>2651</v>
      </c>
      <c r="D89" s="9"/>
      <c r="E89" s="9"/>
      <c r="F89" s="9"/>
      <c r="G89" s="9"/>
      <c r="H89" s="9">
        <f t="shared" si="2"/>
        <v>0</v>
      </c>
    </row>
    <row r="90" spans="1:8" s="5" customFormat="1" ht="15">
      <c r="A90" s="6" t="s">
        <v>44</v>
      </c>
      <c r="B90" s="7" t="s">
        <v>45</v>
      </c>
      <c r="C90" s="8">
        <v>5288</v>
      </c>
      <c r="D90" s="9"/>
      <c r="E90" s="9"/>
      <c r="F90" s="9"/>
      <c r="G90" s="9"/>
      <c r="H90" s="9">
        <f t="shared" si="2"/>
        <v>0</v>
      </c>
    </row>
    <row r="91" spans="1:8" s="5" customFormat="1" ht="15">
      <c r="A91" s="6" t="s">
        <v>64</v>
      </c>
      <c r="B91" s="7" t="s">
        <v>20</v>
      </c>
      <c r="C91" s="8">
        <v>1815</v>
      </c>
      <c r="D91" s="9"/>
      <c r="E91" s="9"/>
      <c r="F91" s="9"/>
      <c r="G91" s="9"/>
      <c r="H91" s="9">
        <f t="shared" si="2"/>
        <v>0</v>
      </c>
    </row>
    <row r="92" spans="1:8" s="5" customFormat="1" ht="15">
      <c r="A92" s="6" t="s">
        <v>121</v>
      </c>
      <c r="B92" s="7" t="s">
        <v>96</v>
      </c>
      <c r="C92" s="8">
        <v>872</v>
      </c>
      <c r="D92" s="9"/>
      <c r="E92" s="9"/>
      <c r="F92" s="9"/>
      <c r="G92" s="9"/>
      <c r="H92" s="9">
        <f t="shared" si="2"/>
        <v>0</v>
      </c>
    </row>
    <row r="93" spans="1:8" s="5" customFormat="1" ht="15">
      <c r="A93" s="6" t="s">
        <v>103</v>
      </c>
      <c r="B93" s="7" t="s">
        <v>35</v>
      </c>
      <c r="C93" s="8">
        <v>701</v>
      </c>
      <c r="D93" s="9"/>
      <c r="E93" s="9"/>
      <c r="F93" s="9"/>
      <c r="G93" s="9"/>
      <c r="H93" s="9">
        <f t="shared" si="2"/>
        <v>0</v>
      </c>
    </row>
    <row r="94" spans="1:8" s="5" customFormat="1" ht="15">
      <c r="A94" s="6" t="s">
        <v>118</v>
      </c>
      <c r="B94" s="7" t="s">
        <v>9</v>
      </c>
      <c r="C94" s="8">
        <v>341</v>
      </c>
      <c r="D94" s="9"/>
      <c r="E94" s="9"/>
      <c r="F94" s="9"/>
      <c r="G94" s="9"/>
      <c r="H94" s="9">
        <f t="shared" si="2"/>
        <v>0</v>
      </c>
    </row>
    <row r="95" spans="1:8" s="5" customFormat="1" ht="15">
      <c r="A95" s="6" t="s">
        <v>94</v>
      </c>
      <c r="B95" s="7" t="s">
        <v>22</v>
      </c>
      <c r="C95" s="8">
        <v>1153</v>
      </c>
      <c r="D95" s="9"/>
      <c r="E95" s="9"/>
      <c r="F95" s="9"/>
      <c r="G95" s="9"/>
      <c r="H95" s="9">
        <f t="shared" si="2"/>
        <v>0</v>
      </c>
    </row>
    <row r="96" spans="1:8" s="5" customFormat="1" ht="15">
      <c r="A96" s="6" t="s">
        <v>32</v>
      </c>
      <c r="B96" s="7" t="s">
        <v>33</v>
      </c>
      <c r="C96" s="8">
        <v>244</v>
      </c>
      <c r="D96" s="9"/>
      <c r="E96" s="9"/>
      <c r="F96" s="9"/>
      <c r="G96" s="9"/>
      <c r="H96" s="9">
        <f t="shared" si="2"/>
        <v>0</v>
      </c>
    </row>
    <row r="97" spans="1:8" s="5" customFormat="1" ht="15">
      <c r="A97" s="6" t="s">
        <v>100</v>
      </c>
      <c r="B97" s="7" t="s">
        <v>70</v>
      </c>
      <c r="C97" s="8">
        <v>222</v>
      </c>
      <c r="D97" s="9"/>
      <c r="E97" s="9"/>
      <c r="F97" s="9"/>
      <c r="G97" s="9"/>
      <c r="H97" s="9">
        <f t="shared" si="2"/>
        <v>0</v>
      </c>
    </row>
    <row r="98" spans="1:8" s="5" customFormat="1" ht="15">
      <c r="A98" s="6" t="s">
        <v>111</v>
      </c>
      <c r="B98" s="7" t="s">
        <v>47</v>
      </c>
      <c r="C98" s="8">
        <v>635</v>
      </c>
      <c r="D98" s="9"/>
      <c r="E98" s="9"/>
      <c r="F98" s="9"/>
      <c r="G98" s="9"/>
      <c r="H98" s="9">
        <f>(G98+F98+E98+D98)/C98</f>
        <v>0</v>
      </c>
    </row>
    <row r="99" spans="1:8" s="5" customFormat="1" ht="15">
      <c r="A99" s="6" t="s">
        <v>97</v>
      </c>
      <c r="B99" s="7" t="s">
        <v>9</v>
      </c>
      <c r="C99" s="8">
        <v>102</v>
      </c>
      <c r="D99" s="9"/>
      <c r="E99" s="9"/>
      <c r="F99" s="9"/>
      <c r="G99" s="9"/>
      <c r="H99" s="9">
        <f>(G99+F99+E99+D99)/C99</f>
        <v>0</v>
      </c>
    </row>
    <row r="100" spans="1:8" s="5" customFormat="1" ht="15">
      <c r="A100" s="6" t="s">
        <v>21</v>
      </c>
      <c r="B100" s="7" t="s">
        <v>22</v>
      </c>
      <c r="C100" s="8">
        <v>441</v>
      </c>
      <c r="D100" s="9"/>
      <c r="E100" s="9"/>
      <c r="F100" s="9"/>
      <c r="G100" s="9"/>
      <c r="H100" s="9">
        <f>(G100+F100+E100+D100)/C100</f>
        <v>0</v>
      </c>
    </row>
    <row r="101" spans="1:8" ht="15.75" thickBot="1">
      <c r="A101" s="11" t="s">
        <v>128</v>
      </c>
      <c r="B101" s="12"/>
      <c r="C101" s="13">
        <f>SUM(C2:C100)</f>
        <v>338299</v>
      </c>
      <c r="D101" s="14">
        <f>SUM(D2:D100)</f>
        <v>0</v>
      </c>
      <c r="E101" s="14">
        <f>SUM(E2:E100)</f>
        <v>0</v>
      </c>
      <c r="F101" s="14">
        <f>SUM(F2:F100)</f>
        <v>4486742</v>
      </c>
      <c r="G101" s="14">
        <f>SUM(G2:G100)</f>
        <v>5827035</v>
      </c>
      <c r="H101" s="15">
        <f>(G101+F101+E101+D101)/C101</f>
        <v>30.487163722032875</v>
      </c>
    </row>
    <row r="102" ht="15.75" thickTop="1"/>
    <row r="103" ht="15">
      <c r="A103" s="18" t="s">
        <v>129</v>
      </c>
    </row>
    <row r="108" ht="15">
      <c r="H108" s="17"/>
    </row>
    <row r="111" ht="15">
      <c r="H111" s="17"/>
    </row>
    <row r="112" spans="7:8" ht="15">
      <c r="G112" s="23" t="s">
        <v>139</v>
      </c>
      <c r="H112" s="24"/>
    </row>
    <row r="113" spans="7:8" ht="15">
      <c r="G113" s="23" t="s">
        <v>135</v>
      </c>
      <c r="H113" s="24">
        <v>1500000</v>
      </c>
    </row>
    <row r="114" spans="7:8" ht="15">
      <c r="G114" s="23" t="s">
        <v>132</v>
      </c>
      <c r="H114" s="24">
        <v>1446000</v>
      </c>
    </row>
    <row r="115" spans="7:8" ht="15">
      <c r="G115" s="23" t="s">
        <v>133</v>
      </c>
      <c r="H115" s="24">
        <v>1500000</v>
      </c>
    </row>
    <row r="116" spans="7:8" ht="15">
      <c r="G116" s="23" t="s">
        <v>134</v>
      </c>
      <c r="H116" s="24">
        <v>398000</v>
      </c>
    </row>
    <row r="117" spans="7:8" ht="15">
      <c r="G117" s="23" t="s">
        <v>136</v>
      </c>
      <c r="H117" s="23">
        <f>SUM(H113:H116,F101:G101)</f>
        <v>15157777</v>
      </c>
    </row>
    <row r="118" spans="7:8" ht="15">
      <c r="G118" s="23"/>
      <c r="H118" s="24"/>
    </row>
    <row r="119" spans="7:8" ht="15">
      <c r="G119" s="23" t="s">
        <v>137</v>
      </c>
      <c r="H119" s="24">
        <f>'O-1 CFP'!$G$25</f>
        <v>225000</v>
      </c>
    </row>
    <row r="120" spans="7:8" ht="15">
      <c r="G120" s="26" t="s">
        <v>138</v>
      </c>
      <c r="H120" s="26">
        <f>SUM(H117:H119)</f>
        <v>15382777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">
      <selection activeCell="G25" sqref="G25"/>
    </sheetView>
  </sheetViews>
  <sheetFormatPr defaultColWidth="9.140625" defaultRowHeight="12.75"/>
  <cols>
    <col min="1" max="1" width="15.8515625" style="16" customWidth="1"/>
    <col min="2" max="3" width="12.421875" style="16" customWidth="1"/>
    <col min="4" max="7" width="11.28125" style="17" bestFit="1" customWidth="1"/>
    <col min="8" max="8" width="12.421875" style="16" bestFit="1" customWidth="1"/>
    <col min="9" max="16384" width="9.140625" style="16" customWidth="1"/>
  </cols>
  <sheetData>
    <row r="1" spans="1:8" ht="43.5">
      <c r="A1" s="19" t="s">
        <v>1</v>
      </c>
      <c r="B1" s="19" t="s">
        <v>130</v>
      </c>
      <c r="C1" s="19" t="s">
        <v>131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15">
      <c r="A2" s="6" t="s">
        <v>79</v>
      </c>
      <c r="B2" s="20">
        <v>32014</v>
      </c>
      <c r="C2" s="20"/>
      <c r="H2" s="17">
        <f aca="true" t="shared" si="0" ref="H2:H25">(G2+F2+E2+D2)/B2</f>
        <v>0</v>
      </c>
    </row>
    <row r="3" spans="1:8" ht="15">
      <c r="A3" s="6" t="s">
        <v>59</v>
      </c>
      <c r="B3" s="21">
        <v>33698</v>
      </c>
      <c r="C3" s="21"/>
      <c r="H3" s="17">
        <f t="shared" si="0"/>
        <v>0</v>
      </c>
    </row>
    <row r="4" spans="1:8" ht="15">
      <c r="A4" s="6" t="s">
        <v>14</v>
      </c>
      <c r="B4" s="21">
        <v>15639</v>
      </c>
      <c r="C4" s="21"/>
      <c r="H4" s="17">
        <f t="shared" si="0"/>
        <v>0</v>
      </c>
    </row>
    <row r="5" spans="1:8" ht="15">
      <c r="A5" s="6" t="s">
        <v>45</v>
      </c>
      <c r="B5" s="21">
        <v>12052</v>
      </c>
      <c r="C5" s="21"/>
      <c r="H5" s="17">
        <f t="shared" si="0"/>
        <v>0</v>
      </c>
    </row>
    <row r="6" spans="1:8" ht="15">
      <c r="A6" s="6" t="s">
        <v>70</v>
      </c>
      <c r="B6" s="21">
        <v>5887</v>
      </c>
      <c r="C6" s="21"/>
      <c r="H6" s="17">
        <f t="shared" si="0"/>
        <v>0</v>
      </c>
    </row>
    <row r="7" spans="1:8" ht="15">
      <c r="A7" s="6" t="s">
        <v>47</v>
      </c>
      <c r="B7" s="21">
        <v>35804</v>
      </c>
      <c r="C7" s="21"/>
      <c r="H7" s="17">
        <f t="shared" si="0"/>
        <v>0</v>
      </c>
    </row>
    <row r="8" spans="1:8" ht="15">
      <c r="A8" s="6" t="s">
        <v>56</v>
      </c>
      <c r="B8" s="21">
        <v>12538</v>
      </c>
      <c r="C8" s="21"/>
      <c r="G8" s="17">
        <v>225000</v>
      </c>
      <c r="H8" s="17">
        <f t="shared" si="0"/>
        <v>17.945445844632317</v>
      </c>
    </row>
    <row r="9" spans="1:8" ht="15">
      <c r="A9" s="6" t="s">
        <v>26</v>
      </c>
      <c r="B9" s="21">
        <v>7075</v>
      </c>
      <c r="C9" s="21"/>
      <c r="H9" s="17">
        <f t="shared" si="0"/>
        <v>0</v>
      </c>
    </row>
    <row r="10" spans="1:8" ht="15">
      <c r="A10" s="6" t="s">
        <v>84</v>
      </c>
      <c r="B10" s="21">
        <v>2407</v>
      </c>
      <c r="C10" s="21"/>
      <c r="H10" s="17">
        <f t="shared" si="0"/>
        <v>0</v>
      </c>
    </row>
    <row r="11" spans="1:8" ht="15">
      <c r="A11" s="6" t="s">
        <v>37</v>
      </c>
      <c r="B11" s="21">
        <v>25786</v>
      </c>
      <c r="C11" s="21"/>
      <c r="H11" s="17">
        <f t="shared" si="0"/>
        <v>0</v>
      </c>
    </row>
    <row r="12" spans="1:8" ht="15">
      <c r="A12" s="6" t="s">
        <v>33</v>
      </c>
      <c r="B12" s="21">
        <v>8807</v>
      </c>
      <c r="C12" s="21"/>
      <c r="H12" s="17">
        <f t="shared" si="0"/>
        <v>0</v>
      </c>
    </row>
    <row r="13" spans="1:8" ht="15">
      <c r="A13" s="6" t="s">
        <v>24</v>
      </c>
      <c r="B13" s="21">
        <v>5920</v>
      </c>
      <c r="C13" s="21"/>
      <c r="H13" s="17">
        <f t="shared" si="0"/>
        <v>0</v>
      </c>
    </row>
    <row r="14" spans="1:8" ht="15">
      <c r="A14" s="6" t="s">
        <v>72</v>
      </c>
      <c r="B14" s="21">
        <v>18251</v>
      </c>
      <c r="C14" s="21"/>
      <c r="H14" s="17">
        <f t="shared" si="0"/>
        <v>0</v>
      </c>
    </row>
    <row r="15" spans="1:8" ht="15">
      <c r="A15" s="6" t="s">
        <v>22</v>
      </c>
      <c r="B15" s="21">
        <v>19742</v>
      </c>
      <c r="C15" s="21"/>
      <c r="H15" s="17">
        <f t="shared" si="0"/>
        <v>0</v>
      </c>
    </row>
    <row r="16" spans="1:8" ht="15">
      <c r="A16" s="6" t="s">
        <v>18</v>
      </c>
      <c r="B16" s="21">
        <v>66533</v>
      </c>
      <c r="C16" s="21"/>
      <c r="H16" s="17">
        <f t="shared" si="0"/>
        <v>0</v>
      </c>
    </row>
    <row r="17" spans="1:8" ht="15">
      <c r="A17" s="6" t="s">
        <v>9</v>
      </c>
      <c r="B17" s="21">
        <v>14573</v>
      </c>
      <c r="C17" s="21"/>
      <c r="H17" s="17">
        <f t="shared" si="0"/>
        <v>0</v>
      </c>
    </row>
    <row r="18" spans="1:8" ht="15">
      <c r="A18" s="6" t="s">
        <v>16</v>
      </c>
      <c r="B18" s="21">
        <v>37613</v>
      </c>
      <c r="C18" s="21"/>
      <c r="H18" s="17">
        <f t="shared" si="0"/>
        <v>0</v>
      </c>
    </row>
    <row r="19" spans="1:8" ht="15">
      <c r="A19" s="6" t="s">
        <v>11</v>
      </c>
      <c r="B19" s="21">
        <v>81607</v>
      </c>
      <c r="C19" s="21"/>
      <c r="H19" s="17">
        <f t="shared" si="0"/>
        <v>0</v>
      </c>
    </row>
    <row r="20" spans="1:8" ht="15">
      <c r="A20" s="6" t="s">
        <v>117</v>
      </c>
      <c r="B20" s="21">
        <v>8289</v>
      </c>
      <c r="C20" s="21"/>
      <c r="H20" s="17">
        <f t="shared" si="0"/>
        <v>0</v>
      </c>
    </row>
    <row r="21" spans="1:8" ht="15">
      <c r="A21" s="6" t="s">
        <v>35</v>
      </c>
      <c r="B21" s="21">
        <v>26560</v>
      </c>
      <c r="C21" s="21"/>
      <c r="H21" s="17">
        <f t="shared" si="0"/>
        <v>0</v>
      </c>
    </row>
    <row r="22" spans="1:8" ht="15">
      <c r="A22" s="6" t="s">
        <v>96</v>
      </c>
      <c r="B22" s="21">
        <v>6644</v>
      </c>
      <c r="C22" s="21"/>
      <c r="H22" s="17">
        <f t="shared" si="0"/>
        <v>0</v>
      </c>
    </row>
    <row r="23" spans="1:8" ht="15">
      <c r="A23" s="6" t="s">
        <v>20</v>
      </c>
      <c r="B23" s="20">
        <v>11461</v>
      </c>
      <c r="C23" s="20"/>
      <c r="H23" s="17">
        <f t="shared" si="0"/>
        <v>0</v>
      </c>
    </row>
    <row r="24" spans="1:8" ht="15">
      <c r="A24" s="6" t="s">
        <v>49</v>
      </c>
      <c r="B24" s="21">
        <v>4882</v>
      </c>
      <c r="C24" s="21"/>
      <c r="H24" s="17">
        <f t="shared" si="0"/>
        <v>0</v>
      </c>
    </row>
    <row r="25" spans="1:8" ht="15.75" thickBot="1">
      <c r="A25" s="11" t="s">
        <v>128</v>
      </c>
      <c r="B25" s="22">
        <f>SUM(B2:B24)</f>
        <v>493782</v>
      </c>
      <c r="C25" s="22"/>
      <c r="D25" s="14">
        <f>SUM(D2:D24)</f>
        <v>0</v>
      </c>
      <c r="E25" s="14">
        <f>SUM(E2:E24)</f>
        <v>0</v>
      </c>
      <c r="F25" s="14">
        <f>SUM(F2:F24)</f>
        <v>0</v>
      </c>
      <c r="G25" s="14">
        <f>SUM(G2:G24)</f>
        <v>225000</v>
      </c>
      <c r="H25" s="25">
        <f t="shared" si="0"/>
        <v>0.4556666707170371</v>
      </c>
    </row>
    <row r="26" ht="15.75" thickTop="1"/>
    <row r="27" ht="15">
      <c r="A27" s="18" t="s">
        <v>129</v>
      </c>
    </row>
    <row r="29" ht="15">
      <c r="A29" s="6"/>
    </row>
    <row r="30" ht="15">
      <c r="A30" s="6"/>
    </row>
    <row r="31" ht="15">
      <c r="C31" s="1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3" sqref="D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Legislative Service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Richards</dc:creator>
  <cp:keywords/>
  <dc:description/>
  <cp:lastModifiedBy>sreese</cp:lastModifiedBy>
  <cp:lastPrinted>2007-07-25T15:51:05Z</cp:lastPrinted>
  <dcterms:created xsi:type="dcterms:W3CDTF">2007-07-25T15:50:15Z</dcterms:created>
  <dcterms:modified xsi:type="dcterms:W3CDTF">2007-09-19T13:45:12Z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